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-120" windowWidth="11295" windowHeight="6750"/>
  </bookViews>
  <sheets>
    <sheet name="Ведомость I" sheetId="1" r:id="rId1"/>
    <sheet name="Оборот I" sheetId="2" r:id="rId2"/>
    <sheet name="Ведомость II" sheetId="7" r:id="rId3"/>
    <sheet name="Оборот II" sheetId="12" r:id="rId4"/>
    <sheet name="Ведомость III" sheetId="8" r:id="rId5"/>
    <sheet name="Оборот III" sheetId="13" r:id="rId6"/>
    <sheet name="Ведомость IV" sheetId="9" r:id="rId7"/>
    <sheet name="Оборот IV" sheetId="14" r:id="rId8"/>
    <sheet name="Ведомость годовая" sheetId="10" r:id="rId9"/>
    <sheet name="Оборот годовой" sheetId="11" r:id="rId10"/>
  </sheets>
  <definedNames>
    <definedName name="_xlnm.Print_Area" localSheetId="7">'Оборот IV'!$A$1:$U$60</definedName>
  </definedNames>
  <calcPr calcId="145621"/>
</workbook>
</file>

<file path=xl/calcChain.xml><?xml version="1.0" encoding="utf-8"?>
<calcChain xmlns="http://schemas.openxmlformats.org/spreadsheetml/2006/main">
  <c r="P5" i="11" l="1"/>
  <c r="L5" i="14"/>
  <c r="L5" i="13"/>
  <c r="L5" i="12"/>
  <c r="L5" i="2"/>
  <c r="X30" i="10" l="1"/>
  <c r="Y30" i="10"/>
  <c r="Z30" i="10"/>
  <c r="AA30" i="10"/>
  <c r="AB30" i="10"/>
  <c r="AC30" i="10"/>
  <c r="X31" i="10"/>
  <c r="Y31" i="10"/>
  <c r="Z31" i="10"/>
  <c r="AA31" i="10"/>
  <c r="AB31" i="10"/>
  <c r="AC31" i="10"/>
  <c r="X32" i="10"/>
  <c r="Y32" i="10"/>
  <c r="Z32" i="10"/>
  <c r="AA32" i="10"/>
  <c r="AB32" i="10"/>
  <c r="AC32" i="10"/>
  <c r="X33" i="10"/>
  <c r="Y33" i="10"/>
  <c r="Z33" i="10"/>
  <c r="AA33" i="10"/>
  <c r="AB33" i="10"/>
  <c r="AC33" i="10"/>
  <c r="X34" i="10"/>
  <c r="Y34" i="10"/>
  <c r="Z34" i="10"/>
  <c r="AA34" i="10"/>
  <c r="AB34" i="10"/>
  <c r="AC34" i="10"/>
  <c r="X35" i="10"/>
  <c r="Y35" i="10"/>
  <c r="Z35" i="10"/>
  <c r="AA35" i="10"/>
  <c r="AB35" i="10"/>
  <c r="AC35" i="10"/>
  <c r="X36" i="10"/>
  <c r="Y36" i="10"/>
  <c r="Z36" i="10"/>
  <c r="AA36" i="10"/>
  <c r="AB36" i="10"/>
  <c r="AC36" i="10"/>
  <c r="X37" i="10"/>
  <c r="Y37" i="10"/>
  <c r="Z37" i="10"/>
  <c r="AA37" i="10"/>
  <c r="AB37" i="10"/>
  <c r="AC37" i="10"/>
  <c r="X38" i="10"/>
  <c r="Y38" i="10"/>
  <c r="Z38" i="10"/>
  <c r="AA38" i="10"/>
  <c r="AB38" i="10"/>
  <c r="AC38" i="10"/>
  <c r="X39" i="10"/>
  <c r="Y39" i="10"/>
  <c r="Z39" i="10"/>
  <c r="AA39" i="10"/>
  <c r="AB39" i="10"/>
  <c r="AC39" i="10"/>
  <c r="X40" i="10"/>
  <c r="Y40" i="10"/>
  <c r="Z40" i="10"/>
  <c r="AA40" i="10"/>
  <c r="AB40" i="10"/>
  <c r="AC40" i="10"/>
  <c r="G14" i="14"/>
  <c r="X30" i="9"/>
  <c r="Y30" i="9"/>
  <c r="Z30" i="9"/>
  <c r="AA30" i="9"/>
  <c r="AB30" i="9"/>
  <c r="AC30" i="9"/>
  <c r="X31" i="9"/>
  <c r="Y31" i="9"/>
  <c r="Z31" i="9"/>
  <c r="AA31" i="9"/>
  <c r="AB31" i="9"/>
  <c r="AC31" i="9"/>
  <c r="X32" i="9"/>
  <c r="Y32" i="9"/>
  <c r="Z32" i="9"/>
  <c r="AA32" i="9"/>
  <c r="AB32" i="9"/>
  <c r="AC32" i="9"/>
  <c r="X33" i="9"/>
  <c r="Y33" i="9"/>
  <c r="Z33" i="9"/>
  <c r="AA33" i="9"/>
  <c r="AB33" i="9"/>
  <c r="AC33" i="9"/>
  <c r="X34" i="9"/>
  <c r="Y34" i="9"/>
  <c r="Z34" i="9"/>
  <c r="AA34" i="9"/>
  <c r="AB34" i="9"/>
  <c r="AC34" i="9"/>
  <c r="X35" i="9"/>
  <c r="Y35" i="9"/>
  <c r="Z35" i="9"/>
  <c r="AA35" i="9"/>
  <c r="AB35" i="9"/>
  <c r="AC35" i="9"/>
  <c r="X36" i="9"/>
  <c r="Y36" i="9"/>
  <c r="Z36" i="9"/>
  <c r="AA36" i="9"/>
  <c r="AB36" i="9"/>
  <c r="AC36" i="9"/>
  <c r="X37" i="9"/>
  <c r="Y37" i="9"/>
  <c r="Z37" i="9"/>
  <c r="AA37" i="9"/>
  <c r="AB37" i="9"/>
  <c r="AC37" i="9"/>
  <c r="X38" i="9"/>
  <c r="Y38" i="9"/>
  <c r="Z38" i="9"/>
  <c r="AA38" i="9"/>
  <c r="AB38" i="9"/>
  <c r="AC38" i="9"/>
  <c r="X39" i="9"/>
  <c r="Y39" i="9"/>
  <c r="Z39" i="9"/>
  <c r="AA39" i="9"/>
  <c r="AB39" i="9"/>
  <c r="AC39" i="9"/>
  <c r="X40" i="9"/>
  <c r="Y40" i="9"/>
  <c r="Z40" i="9"/>
  <c r="AA40" i="9"/>
  <c r="AB40" i="9"/>
  <c r="AC40" i="9"/>
  <c r="G14" i="13"/>
  <c r="X30" i="8"/>
  <c r="Y30" i="8"/>
  <c r="Z30" i="8"/>
  <c r="AA30" i="8"/>
  <c r="AB30" i="8"/>
  <c r="AC30" i="8"/>
  <c r="X31" i="8"/>
  <c r="Y31" i="8"/>
  <c r="Z31" i="8"/>
  <c r="AA31" i="8"/>
  <c r="AB31" i="8"/>
  <c r="AC31" i="8"/>
  <c r="X32" i="8"/>
  <c r="Y32" i="8"/>
  <c r="Z32" i="8"/>
  <c r="AA32" i="8"/>
  <c r="AB32" i="8"/>
  <c r="AC32" i="8"/>
  <c r="X33" i="8"/>
  <c r="Y33" i="8"/>
  <c r="Z33" i="8"/>
  <c r="AA33" i="8"/>
  <c r="AB33" i="8"/>
  <c r="AC33" i="8"/>
  <c r="X34" i="8"/>
  <c r="Y34" i="8"/>
  <c r="Z34" i="8"/>
  <c r="AA34" i="8"/>
  <c r="AB34" i="8"/>
  <c r="AC34" i="8"/>
  <c r="X35" i="8"/>
  <c r="Y35" i="8"/>
  <c r="Z35" i="8"/>
  <c r="AA35" i="8"/>
  <c r="AB35" i="8"/>
  <c r="AC35" i="8"/>
  <c r="X36" i="8"/>
  <c r="Y36" i="8"/>
  <c r="Z36" i="8"/>
  <c r="AA36" i="8"/>
  <c r="AB36" i="8"/>
  <c r="AC36" i="8"/>
  <c r="X37" i="8"/>
  <c r="Y37" i="8"/>
  <c r="Z37" i="8"/>
  <c r="AA37" i="8"/>
  <c r="AB37" i="8"/>
  <c r="AC37" i="8"/>
  <c r="X38" i="8"/>
  <c r="Y38" i="8"/>
  <c r="Z38" i="8"/>
  <c r="AA38" i="8"/>
  <c r="AB38" i="8"/>
  <c r="AC38" i="8"/>
  <c r="X39" i="8"/>
  <c r="Y39" i="8"/>
  <c r="Z39" i="8"/>
  <c r="AA39" i="8"/>
  <c r="AB39" i="8"/>
  <c r="AC39" i="8"/>
  <c r="X40" i="8"/>
  <c r="Y40" i="8"/>
  <c r="Z40" i="8"/>
  <c r="AA40" i="8"/>
  <c r="AB40" i="8"/>
  <c r="AC40" i="8"/>
  <c r="G14" i="12"/>
  <c r="X30" i="7"/>
  <c r="Y30" i="7"/>
  <c r="Z30" i="7"/>
  <c r="AA30" i="7"/>
  <c r="AB30" i="7"/>
  <c r="AC30" i="7"/>
  <c r="X31" i="7"/>
  <c r="Y31" i="7"/>
  <c r="Z31" i="7"/>
  <c r="AA31" i="7"/>
  <c r="AB31" i="7"/>
  <c r="AC31" i="7"/>
  <c r="X32" i="7"/>
  <c r="Y32" i="7"/>
  <c r="Z32" i="7"/>
  <c r="AA32" i="7"/>
  <c r="AB32" i="7"/>
  <c r="AC32" i="7"/>
  <c r="X33" i="7"/>
  <c r="Y33" i="7"/>
  <c r="Z33" i="7"/>
  <c r="AA33" i="7"/>
  <c r="AB33" i="7"/>
  <c r="AC33" i="7"/>
  <c r="X34" i="7"/>
  <c r="Y34" i="7"/>
  <c r="Z34" i="7"/>
  <c r="AA34" i="7"/>
  <c r="AB34" i="7"/>
  <c r="AC34" i="7"/>
  <c r="X35" i="7"/>
  <c r="Y35" i="7"/>
  <c r="Z35" i="7"/>
  <c r="AA35" i="7"/>
  <c r="AB35" i="7"/>
  <c r="AC35" i="7"/>
  <c r="X36" i="7"/>
  <c r="Y36" i="7"/>
  <c r="Z36" i="7"/>
  <c r="AA36" i="7"/>
  <c r="AB36" i="7"/>
  <c r="AC36" i="7"/>
  <c r="X37" i="7"/>
  <c r="Y37" i="7"/>
  <c r="Z37" i="7"/>
  <c r="AA37" i="7"/>
  <c r="AB37" i="7"/>
  <c r="AC37" i="7"/>
  <c r="X38" i="7"/>
  <c r="Y38" i="7"/>
  <c r="Z38" i="7"/>
  <c r="AA38" i="7"/>
  <c r="AB38" i="7"/>
  <c r="AC38" i="7"/>
  <c r="X39" i="7"/>
  <c r="Y39" i="7"/>
  <c r="Z39" i="7"/>
  <c r="AA39" i="7"/>
  <c r="AB39" i="7"/>
  <c r="AC39" i="7"/>
  <c r="X40" i="7"/>
  <c r="Y40" i="7"/>
  <c r="Z40" i="7"/>
  <c r="AA40" i="7"/>
  <c r="AB40" i="7"/>
  <c r="AC40" i="7"/>
  <c r="G14" i="2"/>
  <c r="X30" i="1"/>
  <c r="Y30" i="1"/>
  <c r="Z30" i="1"/>
  <c r="AA30" i="1"/>
  <c r="AB30" i="1"/>
  <c r="AC30" i="1"/>
  <c r="X31" i="1"/>
  <c r="Y31" i="1"/>
  <c r="Z31" i="1"/>
  <c r="AA31" i="1"/>
  <c r="AB31" i="1"/>
  <c r="AC31" i="1"/>
  <c r="X32" i="1"/>
  <c r="Y32" i="1"/>
  <c r="Z32" i="1"/>
  <c r="AA32" i="1"/>
  <c r="AB32" i="1"/>
  <c r="AC32" i="1"/>
  <c r="X33" i="1"/>
  <c r="Y33" i="1"/>
  <c r="Z33" i="1"/>
  <c r="AA33" i="1"/>
  <c r="AB33" i="1"/>
  <c r="AC33" i="1"/>
  <c r="X34" i="1"/>
  <c r="Y34" i="1"/>
  <c r="Z34" i="1"/>
  <c r="AA34" i="1"/>
  <c r="AB34" i="1"/>
  <c r="AC34" i="1"/>
  <c r="X35" i="1"/>
  <c r="Y35" i="1"/>
  <c r="Z35" i="1"/>
  <c r="AA35" i="1"/>
  <c r="AB35" i="1"/>
  <c r="AC35" i="1"/>
  <c r="X36" i="1"/>
  <c r="Y36" i="1"/>
  <c r="Z36" i="1"/>
  <c r="AA36" i="1"/>
  <c r="AB36" i="1"/>
  <c r="AC36" i="1"/>
  <c r="X37" i="1"/>
  <c r="Y37" i="1"/>
  <c r="Z37" i="1"/>
  <c r="AA37" i="1"/>
  <c r="AB37" i="1"/>
  <c r="AC37" i="1"/>
  <c r="X38" i="1"/>
  <c r="Y38" i="1"/>
  <c r="Z38" i="1"/>
  <c r="AA38" i="1"/>
  <c r="AB38" i="1"/>
  <c r="AC38" i="1"/>
  <c r="X39" i="1"/>
  <c r="Y39" i="1"/>
  <c r="Z39" i="1"/>
  <c r="AA39" i="1"/>
  <c r="AB39" i="1"/>
  <c r="AC39" i="1"/>
  <c r="X40" i="1"/>
  <c r="Y40" i="1"/>
  <c r="Z40" i="1"/>
  <c r="AA40" i="1"/>
  <c r="AB40" i="1"/>
  <c r="AC40" i="1"/>
  <c r="I19" i="11" l="1"/>
  <c r="H19" i="11"/>
  <c r="J19" i="11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2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V41" i="10"/>
  <c r="V54" i="10" s="1"/>
  <c r="U41" i="10"/>
  <c r="U54" i="10" s="1"/>
  <c r="T41" i="10"/>
  <c r="T54" i="10" s="1"/>
  <c r="S41" i="10"/>
  <c r="S54" i="10" s="1"/>
  <c r="R41" i="10"/>
  <c r="R54" i="10" s="1"/>
  <c r="Q41" i="10"/>
  <c r="Q54" i="10" s="1"/>
  <c r="P41" i="10"/>
  <c r="P54" i="10" s="1"/>
  <c r="O41" i="10"/>
  <c r="O54" i="10" s="1"/>
  <c r="N41" i="10"/>
  <c r="N54" i="10" s="1"/>
  <c r="M41" i="10"/>
  <c r="M54" i="10" s="1"/>
  <c r="L41" i="10"/>
  <c r="L54" i="10" s="1"/>
  <c r="K41" i="10"/>
  <c r="K54" i="10" s="1"/>
  <c r="J41" i="10"/>
  <c r="J54" i="10" s="1"/>
  <c r="I41" i="10"/>
  <c r="I54" i="10" s="1"/>
  <c r="H41" i="10"/>
  <c r="H54" i="10" s="1"/>
  <c r="G41" i="10"/>
  <c r="G54" i="10" s="1"/>
  <c r="F41" i="10"/>
  <c r="F54" i="10" s="1"/>
  <c r="E41" i="10"/>
  <c r="E54" i="10" s="1"/>
  <c r="D41" i="10"/>
  <c r="D54" i="10" s="1"/>
  <c r="C41" i="10"/>
  <c r="C54" i="10" s="1"/>
  <c r="AC29" i="10"/>
  <c r="AB29" i="10"/>
  <c r="AA29" i="10"/>
  <c r="Z29" i="10"/>
  <c r="Y29" i="10"/>
  <c r="X29" i="10"/>
  <c r="AC28" i="10"/>
  <c r="AB28" i="10"/>
  <c r="AA28" i="10"/>
  <c r="Z28" i="10"/>
  <c r="Y28" i="10"/>
  <c r="X28" i="10"/>
  <c r="AC27" i="10"/>
  <c r="AB27" i="10"/>
  <c r="AA27" i="10"/>
  <c r="Z27" i="10"/>
  <c r="Y27" i="10"/>
  <c r="X27" i="10"/>
  <c r="AC26" i="10"/>
  <c r="AB26" i="10"/>
  <c r="AA26" i="10"/>
  <c r="Z26" i="10"/>
  <c r="Y26" i="10"/>
  <c r="X26" i="10"/>
  <c r="AC25" i="10"/>
  <c r="AB25" i="10"/>
  <c r="AA25" i="10"/>
  <c r="Z25" i="10"/>
  <c r="Y25" i="10"/>
  <c r="X25" i="10"/>
  <c r="AC24" i="10"/>
  <c r="AB24" i="10"/>
  <c r="AA24" i="10"/>
  <c r="Z24" i="10"/>
  <c r="Y24" i="10"/>
  <c r="X24" i="10"/>
  <c r="AC23" i="10"/>
  <c r="AB23" i="10"/>
  <c r="AA23" i="10"/>
  <c r="Z23" i="10"/>
  <c r="Y23" i="10"/>
  <c r="X23" i="10"/>
  <c r="AC22" i="10"/>
  <c r="AB22" i="10"/>
  <c r="AA22" i="10"/>
  <c r="Z22" i="10"/>
  <c r="Y22" i="10"/>
  <c r="X22" i="10"/>
  <c r="AC21" i="10"/>
  <c r="AB21" i="10"/>
  <c r="AA21" i="10"/>
  <c r="Z21" i="10"/>
  <c r="Y21" i="10"/>
  <c r="X21" i="10"/>
  <c r="AC20" i="10"/>
  <c r="AB20" i="10"/>
  <c r="AA20" i="10"/>
  <c r="Z20" i="10"/>
  <c r="Y20" i="10"/>
  <c r="X20" i="10"/>
  <c r="AC19" i="10"/>
  <c r="AB19" i="10"/>
  <c r="AA19" i="10"/>
  <c r="Z19" i="10"/>
  <c r="Y19" i="10"/>
  <c r="X19" i="10"/>
  <c r="AC18" i="10"/>
  <c r="AB18" i="10"/>
  <c r="AA18" i="10"/>
  <c r="Z18" i="10"/>
  <c r="Y18" i="10"/>
  <c r="X18" i="10"/>
  <c r="AC17" i="10"/>
  <c r="AB17" i="10"/>
  <c r="AA17" i="10"/>
  <c r="Z17" i="10"/>
  <c r="Y17" i="10"/>
  <c r="X17" i="10"/>
  <c r="AC16" i="10"/>
  <c r="AB16" i="10"/>
  <c r="AA16" i="10"/>
  <c r="Z16" i="10"/>
  <c r="Y16" i="10"/>
  <c r="X16" i="10"/>
  <c r="AC15" i="10"/>
  <c r="AB15" i="10"/>
  <c r="AA15" i="10"/>
  <c r="Z15" i="10"/>
  <c r="Y15" i="10"/>
  <c r="X15" i="10"/>
  <c r="AC14" i="10"/>
  <c r="AB14" i="10"/>
  <c r="AA14" i="10"/>
  <c r="Z14" i="10"/>
  <c r="Y14" i="10"/>
  <c r="X14" i="10"/>
  <c r="AC13" i="10"/>
  <c r="AB13" i="10"/>
  <c r="AA13" i="10"/>
  <c r="Z13" i="10"/>
  <c r="Y13" i="10"/>
  <c r="X13" i="10"/>
  <c r="AC12" i="10"/>
  <c r="AB12" i="10"/>
  <c r="AA12" i="10"/>
  <c r="Z12" i="10"/>
  <c r="Y12" i="10"/>
  <c r="X12" i="10"/>
  <c r="AC11" i="10"/>
  <c r="AB11" i="10"/>
  <c r="AA11" i="10"/>
  <c r="Z11" i="10"/>
  <c r="Y11" i="10"/>
  <c r="X11" i="10"/>
  <c r="AC10" i="10"/>
  <c r="AB10" i="10"/>
  <c r="AA10" i="10"/>
  <c r="Z10" i="10"/>
  <c r="Y10" i="10"/>
  <c r="X10" i="10"/>
  <c r="AC9" i="10"/>
  <c r="AB9" i="10"/>
  <c r="AA9" i="10"/>
  <c r="Z9" i="10"/>
  <c r="Y9" i="10"/>
  <c r="X9" i="10"/>
  <c r="AC8" i="10"/>
  <c r="AB8" i="10"/>
  <c r="AA8" i="10"/>
  <c r="Z8" i="10"/>
  <c r="Y8" i="10"/>
  <c r="X8" i="10"/>
  <c r="AC7" i="10"/>
  <c r="AB7" i="10"/>
  <c r="AA7" i="10"/>
  <c r="Z7" i="10"/>
  <c r="Y7" i="10"/>
  <c r="X7" i="10"/>
  <c r="AC6" i="10"/>
  <c r="AB6" i="10"/>
  <c r="AB42" i="10" s="1"/>
  <c r="AA6" i="10"/>
  <c r="Z6" i="10"/>
  <c r="Y6" i="10"/>
  <c r="X6" i="10"/>
  <c r="G17" i="14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U52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V41" i="9"/>
  <c r="V54" i="9" s="1"/>
  <c r="U41" i="9"/>
  <c r="U54" i="9" s="1"/>
  <c r="T41" i="9"/>
  <c r="T54" i="9" s="1"/>
  <c r="S41" i="9"/>
  <c r="S54" i="9" s="1"/>
  <c r="R41" i="9"/>
  <c r="R54" i="9" s="1"/>
  <c r="Q41" i="9"/>
  <c r="Q54" i="9" s="1"/>
  <c r="P41" i="9"/>
  <c r="P54" i="9" s="1"/>
  <c r="O41" i="9"/>
  <c r="O54" i="9" s="1"/>
  <c r="N41" i="9"/>
  <c r="N54" i="9" s="1"/>
  <c r="M41" i="9"/>
  <c r="M54" i="9" s="1"/>
  <c r="L41" i="9"/>
  <c r="L54" i="9" s="1"/>
  <c r="K41" i="9"/>
  <c r="K54" i="9" s="1"/>
  <c r="J41" i="9"/>
  <c r="J54" i="9" s="1"/>
  <c r="I41" i="9"/>
  <c r="I54" i="9" s="1"/>
  <c r="H41" i="9"/>
  <c r="H54" i="9" s="1"/>
  <c r="G41" i="9"/>
  <c r="G54" i="9" s="1"/>
  <c r="F41" i="9"/>
  <c r="F54" i="9" s="1"/>
  <c r="E41" i="9"/>
  <c r="E54" i="9" s="1"/>
  <c r="D41" i="9"/>
  <c r="D54" i="9" s="1"/>
  <c r="C41" i="9"/>
  <c r="C54" i="9" s="1"/>
  <c r="AC29" i="9"/>
  <c r="AB29" i="9"/>
  <c r="AA29" i="9"/>
  <c r="Z29" i="9"/>
  <c r="Y29" i="9"/>
  <c r="X29" i="9"/>
  <c r="AC28" i="9"/>
  <c r="AB28" i="9"/>
  <c r="AA28" i="9"/>
  <c r="Z28" i="9"/>
  <c r="Y28" i="9"/>
  <c r="X28" i="9"/>
  <c r="AC27" i="9"/>
  <c r="AB27" i="9"/>
  <c r="AA27" i="9"/>
  <c r="Z27" i="9"/>
  <c r="Y27" i="9"/>
  <c r="X27" i="9"/>
  <c r="AC26" i="9"/>
  <c r="AB26" i="9"/>
  <c r="AA26" i="9"/>
  <c r="Z26" i="9"/>
  <c r="Y26" i="9"/>
  <c r="X26" i="9"/>
  <c r="AC25" i="9"/>
  <c r="AB25" i="9"/>
  <c r="AA25" i="9"/>
  <c r="Z25" i="9"/>
  <c r="Y25" i="9"/>
  <c r="X25" i="9"/>
  <c r="AC24" i="9"/>
  <c r="AB24" i="9"/>
  <c r="AA24" i="9"/>
  <c r="Z24" i="9"/>
  <c r="Y24" i="9"/>
  <c r="X24" i="9"/>
  <c r="AC23" i="9"/>
  <c r="AB23" i="9"/>
  <c r="AA23" i="9"/>
  <c r="Z23" i="9"/>
  <c r="Y23" i="9"/>
  <c r="X23" i="9"/>
  <c r="AC22" i="9"/>
  <c r="AB22" i="9"/>
  <c r="AA22" i="9"/>
  <c r="Z22" i="9"/>
  <c r="Y22" i="9"/>
  <c r="X22" i="9"/>
  <c r="AC21" i="9"/>
  <c r="AB21" i="9"/>
  <c r="AA21" i="9"/>
  <c r="Z21" i="9"/>
  <c r="Y21" i="9"/>
  <c r="X21" i="9"/>
  <c r="AC20" i="9"/>
  <c r="AB20" i="9"/>
  <c r="AA20" i="9"/>
  <c r="Z20" i="9"/>
  <c r="Y20" i="9"/>
  <c r="X20" i="9"/>
  <c r="AC19" i="9"/>
  <c r="AB19" i="9"/>
  <c r="AA19" i="9"/>
  <c r="Z19" i="9"/>
  <c r="Y19" i="9"/>
  <c r="X19" i="9"/>
  <c r="AC18" i="9"/>
  <c r="AB18" i="9"/>
  <c r="AA18" i="9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C15" i="9"/>
  <c r="AB15" i="9"/>
  <c r="AA15" i="9"/>
  <c r="Z15" i="9"/>
  <c r="Y15" i="9"/>
  <c r="X15" i="9"/>
  <c r="AC14" i="9"/>
  <c r="AB14" i="9"/>
  <c r="AA14" i="9"/>
  <c r="Z14" i="9"/>
  <c r="Y14" i="9"/>
  <c r="X14" i="9"/>
  <c r="AC13" i="9"/>
  <c r="AB13" i="9"/>
  <c r="AA13" i="9"/>
  <c r="Z13" i="9"/>
  <c r="Y13" i="9"/>
  <c r="X13" i="9"/>
  <c r="AC12" i="9"/>
  <c r="AB12" i="9"/>
  <c r="AA12" i="9"/>
  <c r="Z12" i="9"/>
  <c r="Y12" i="9"/>
  <c r="X12" i="9"/>
  <c r="AC11" i="9"/>
  <c r="AB11" i="9"/>
  <c r="AA11" i="9"/>
  <c r="Z11" i="9"/>
  <c r="Y11" i="9"/>
  <c r="X11" i="9"/>
  <c r="AC10" i="9"/>
  <c r="AB10" i="9"/>
  <c r="AA10" i="9"/>
  <c r="Z10" i="9"/>
  <c r="Y10" i="9"/>
  <c r="X10" i="9"/>
  <c r="AC9" i="9"/>
  <c r="AB9" i="9"/>
  <c r="AA9" i="9"/>
  <c r="Z9" i="9"/>
  <c r="Y9" i="9"/>
  <c r="X9" i="9"/>
  <c r="AC8" i="9"/>
  <c r="AB8" i="9"/>
  <c r="AA8" i="9"/>
  <c r="Z8" i="9"/>
  <c r="Y8" i="9"/>
  <c r="X8" i="9"/>
  <c r="AC7" i="9"/>
  <c r="AB7" i="9"/>
  <c r="AA7" i="9"/>
  <c r="Z7" i="9"/>
  <c r="Y7" i="9"/>
  <c r="X7" i="9"/>
  <c r="AC6" i="9"/>
  <c r="AB6" i="9"/>
  <c r="AB42" i="9" s="1"/>
  <c r="AA6" i="9"/>
  <c r="Z6" i="9"/>
  <c r="Y6" i="9"/>
  <c r="X6" i="9"/>
  <c r="G17" i="13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U52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V41" i="7"/>
  <c r="V54" i="7" s="1"/>
  <c r="U41" i="7"/>
  <c r="U54" i="7" s="1"/>
  <c r="T41" i="7"/>
  <c r="T54" i="7" s="1"/>
  <c r="S41" i="7"/>
  <c r="R41" i="7"/>
  <c r="Q41" i="7"/>
  <c r="P41" i="7"/>
  <c r="O41" i="7"/>
  <c r="O54" i="7" s="1"/>
  <c r="N41" i="7"/>
  <c r="N54" i="7" s="1"/>
  <c r="M41" i="7"/>
  <c r="M54" i="7" s="1"/>
  <c r="L41" i="7"/>
  <c r="L54" i="7" s="1"/>
  <c r="K41" i="7"/>
  <c r="J41" i="7"/>
  <c r="I41" i="7"/>
  <c r="H41" i="7"/>
  <c r="G41" i="7"/>
  <c r="G54" i="7" s="1"/>
  <c r="F41" i="7"/>
  <c r="F54" i="7" s="1"/>
  <c r="E41" i="7"/>
  <c r="E54" i="7" s="1"/>
  <c r="D41" i="7"/>
  <c r="D54" i="7" s="1"/>
  <c r="C41" i="7"/>
  <c r="AC29" i="7"/>
  <c r="AB29" i="7"/>
  <c r="AA29" i="7"/>
  <c r="Z29" i="7"/>
  <c r="Y29" i="7"/>
  <c r="X29" i="7"/>
  <c r="AC28" i="7"/>
  <c r="AB28" i="7"/>
  <c r="AA28" i="7"/>
  <c r="Z28" i="7"/>
  <c r="Y28" i="7"/>
  <c r="X28" i="7"/>
  <c r="AC27" i="7"/>
  <c r="AB27" i="7"/>
  <c r="AA27" i="7"/>
  <c r="Z27" i="7"/>
  <c r="Y27" i="7"/>
  <c r="X27" i="7"/>
  <c r="AC26" i="7"/>
  <c r="AB26" i="7"/>
  <c r="AA26" i="7"/>
  <c r="Z26" i="7"/>
  <c r="Y26" i="7"/>
  <c r="X26" i="7"/>
  <c r="AC25" i="7"/>
  <c r="AB25" i="7"/>
  <c r="AA25" i="7"/>
  <c r="Z25" i="7"/>
  <c r="Y25" i="7"/>
  <c r="X25" i="7"/>
  <c r="AC24" i="7"/>
  <c r="AB24" i="7"/>
  <c r="AA24" i="7"/>
  <c r="Z24" i="7"/>
  <c r="Y24" i="7"/>
  <c r="X24" i="7"/>
  <c r="AC23" i="7"/>
  <c r="AB23" i="7"/>
  <c r="AA23" i="7"/>
  <c r="Z23" i="7"/>
  <c r="Y23" i="7"/>
  <c r="X23" i="7"/>
  <c r="AC22" i="7"/>
  <c r="AB22" i="7"/>
  <c r="AA22" i="7"/>
  <c r="Z22" i="7"/>
  <c r="Y22" i="7"/>
  <c r="X22" i="7"/>
  <c r="AC21" i="7"/>
  <c r="AB21" i="7"/>
  <c r="AA21" i="7"/>
  <c r="Z21" i="7"/>
  <c r="Y21" i="7"/>
  <c r="X21" i="7"/>
  <c r="AC20" i="7"/>
  <c r="AB20" i="7"/>
  <c r="AA20" i="7"/>
  <c r="Z20" i="7"/>
  <c r="Y20" i="7"/>
  <c r="X20" i="7"/>
  <c r="AC19" i="7"/>
  <c r="AB19" i="7"/>
  <c r="AA19" i="7"/>
  <c r="Z19" i="7"/>
  <c r="Y19" i="7"/>
  <c r="X19" i="7"/>
  <c r="AC18" i="7"/>
  <c r="AB18" i="7"/>
  <c r="AA18" i="7"/>
  <c r="Z18" i="7"/>
  <c r="Y18" i="7"/>
  <c r="X18" i="7"/>
  <c r="AC17" i="7"/>
  <c r="AB17" i="7"/>
  <c r="AA17" i="7"/>
  <c r="Z17" i="7"/>
  <c r="Y17" i="7"/>
  <c r="X17" i="7"/>
  <c r="AC16" i="7"/>
  <c r="AB16" i="7"/>
  <c r="AA16" i="7"/>
  <c r="Z16" i="7"/>
  <c r="Y16" i="7"/>
  <c r="X16" i="7"/>
  <c r="AC15" i="7"/>
  <c r="AB15" i="7"/>
  <c r="AA15" i="7"/>
  <c r="Z15" i="7"/>
  <c r="Y15" i="7"/>
  <c r="X15" i="7"/>
  <c r="AC14" i="7"/>
  <c r="AB14" i="7"/>
  <c r="AA14" i="7"/>
  <c r="Z14" i="7"/>
  <c r="Y14" i="7"/>
  <c r="X14" i="7"/>
  <c r="AC13" i="7"/>
  <c r="AB13" i="7"/>
  <c r="AA13" i="7"/>
  <c r="Z13" i="7"/>
  <c r="Y13" i="7"/>
  <c r="X13" i="7"/>
  <c r="AC12" i="7"/>
  <c r="AB12" i="7"/>
  <c r="AA12" i="7"/>
  <c r="Z12" i="7"/>
  <c r="Y12" i="7"/>
  <c r="X12" i="7"/>
  <c r="AC11" i="7"/>
  <c r="AB11" i="7"/>
  <c r="AA11" i="7"/>
  <c r="Z11" i="7"/>
  <c r="Y11" i="7"/>
  <c r="X11" i="7"/>
  <c r="AC10" i="7"/>
  <c r="AB10" i="7"/>
  <c r="AA10" i="7"/>
  <c r="Z10" i="7"/>
  <c r="Y10" i="7"/>
  <c r="X10" i="7"/>
  <c r="AC9" i="7"/>
  <c r="AB9" i="7"/>
  <c r="AA9" i="7"/>
  <c r="Z9" i="7"/>
  <c r="Y9" i="7"/>
  <c r="X9" i="7"/>
  <c r="AC8" i="7"/>
  <c r="AB8" i="7"/>
  <c r="AA8" i="7"/>
  <c r="Z8" i="7"/>
  <c r="Y8" i="7"/>
  <c r="X8" i="7"/>
  <c r="AC7" i="7"/>
  <c r="AB7" i="7"/>
  <c r="AA7" i="7"/>
  <c r="Z7" i="7"/>
  <c r="Y7" i="7"/>
  <c r="X7" i="7"/>
  <c r="AC6" i="7"/>
  <c r="AB6" i="7"/>
  <c r="AB42" i="7" s="1"/>
  <c r="AA6" i="7"/>
  <c r="Z6" i="7"/>
  <c r="Y6" i="7"/>
  <c r="X6" i="7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U52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V41" i="8"/>
  <c r="V54" i="8" s="1"/>
  <c r="U41" i="8"/>
  <c r="U54" i="8" s="1"/>
  <c r="T41" i="8"/>
  <c r="T54" i="8" s="1"/>
  <c r="S41" i="8"/>
  <c r="S54" i="8" s="1"/>
  <c r="R41" i="8"/>
  <c r="R54" i="8" s="1"/>
  <c r="Q41" i="8"/>
  <c r="Q54" i="8" s="1"/>
  <c r="P41" i="8"/>
  <c r="P54" i="8" s="1"/>
  <c r="O41" i="8"/>
  <c r="O54" i="8" s="1"/>
  <c r="N41" i="8"/>
  <c r="N54" i="8" s="1"/>
  <c r="M41" i="8"/>
  <c r="M54" i="8" s="1"/>
  <c r="L41" i="8"/>
  <c r="L54" i="8" s="1"/>
  <c r="K41" i="8"/>
  <c r="K54" i="8" s="1"/>
  <c r="J41" i="8"/>
  <c r="J54" i="8" s="1"/>
  <c r="I41" i="8"/>
  <c r="I54" i="8" s="1"/>
  <c r="H41" i="8"/>
  <c r="H54" i="8" s="1"/>
  <c r="G41" i="8"/>
  <c r="G54" i="8" s="1"/>
  <c r="F41" i="8"/>
  <c r="F54" i="8" s="1"/>
  <c r="E41" i="8"/>
  <c r="E54" i="8" s="1"/>
  <c r="D41" i="8"/>
  <c r="D54" i="8" s="1"/>
  <c r="C41" i="8"/>
  <c r="C54" i="8" s="1"/>
  <c r="AC29" i="8"/>
  <c r="AB29" i="8"/>
  <c r="AA29" i="8"/>
  <c r="Z29" i="8"/>
  <c r="Y29" i="8"/>
  <c r="X29" i="8"/>
  <c r="AC28" i="8"/>
  <c r="AB28" i="8"/>
  <c r="AA28" i="8"/>
  <c r="Z28" i="8"/>
  <c r="Y28" i="8"/>
  <c r="X28" i="8"/>
  <c r="AC27" i="8"/>
  <c r="AB27" i="8"/>
  <c r="AA27" i="8"/>
  <c r="Z27" i="8"/>
  <c r="Y27" i="8"/>
  <c r="X27" i="8"/>
  <c r="AC26" i="8"/>
  <c r="AB26" i="8"/>
  <c r="AA26" i="8"/>
  <c r="Z26" i="8"/>
  <c r="Y26" i="8"/>
  <c r="X26" i="8"/>
  <c r="AC25" i="8"/>
  <c r="AB25" i="8"/>
  <c r="AA25" i="8"/>
  <c r="Z25" i="8"/>
  <c r="Y25" i="8"/>
  <c r="X25" i="8"/>
  <c r="AC24" i="8"/>
  <c r="AB24" i="8"/>
  <c r="AA24" i="8"/>
  <c r="Z24" i="8"/>
  <c r="Y24" i="8"/>
  <c r="X24" i="8"/>
  <c r="AC23" i="8"/>
  <c r="AB23" i="8"/>
  <c r="AA23" i="8"/>
  <c r="Z23" i="8"/>
  <c r="Y23" i="8"/>
  <c r="X23" i="8"/>
  <c r="AC22" i="8"/>
  <c r="AB22" i="8"/>
  <c r="AA22" i="8"/>
  <c r="Z22" i="8"/>
  <c r="Y22" i="8"/>
  <c r="X22" i="8"/>
  <c r="AC21" i="8"/>
  <c r="AB21" i="8"/>
  <c r="AA21" i="8"/>
  <c r="Z21" i="8"/>
  <c r="Y21" i="8"/>
  <c r="X21" i="8"/>
  <c r="AC20" i="8"/>
  <c r="AB20" i="8"/>
  <c r="AA20" i="8"/>
  <c r="Z20" i="8"/>
  <c r="Y20" i="8"/>
  <c r="X20" i="8"/>
  <c r="AC19" i="8"/>
  <c r="AB19" i="8"/>
  <c r="AA19" i="8"/>
  <c r="Z19" i="8"/>
  <c r="Y19" i="8"/>
  <c r="X19" i="8"/>
  <c r="AC18" i="8"/>
  <c r="AB18" i="8"/>
  <c r="AA18" i="8"/>
  <c r="Z18" i="8"/>
  <c r="Y18" i="8"/>
  <c r="X18" i="8"/>
  <c r="AC17" i="8"/>
  <c r="AB17" i="8"/>
  <c r="AA17" i="8"/>
  <c r="Z17" i="8"/>
  <c r="Y17" i="8"/>
  <c r="X17" i="8"/>
  <c r="AC16" i="8"/>
  <c r="AB16" i="8"/>
  <c r="AA16" i="8"/>
  <c r="Z16" i="8"/>
  <c r="Y16" i="8"/>
  <c r="X16" i="8"/>
  <c r="AC15" i="8"/>
  <c r="AB15" i="8"/>
  <c r="AA15" i="8"/>
  <c r="Z15" i="8"/>
  <c r="Y15" i="8"/>
  <c r="X15" i="8"/>
  <c r="AC14" i="8"/>
  <c r="AB14" i="8"/>
  <c r="AA14" i="8"/>
  <c r="Z14" i="8"/>
  <c r="Y14" i="8"/>
  <c r="X14" i="8"/>
  <c r="AC13" i="8"/>
  <c r="AB13" i="8"/>
  <c r="AA13" i="8"/>
  <c r="Z13" i="8"/>
  <c r="Y13" i="8"/>
  <c r="X13" i="8"/>
  <c r="AC12" i="8"/>
  <c r="AB12" i="8"/>
  <c r="AA12" i="8"/>
  <c r="Z12" i="8"/>
  <c r="Y12" i="8"/>
  <c r="X12" i="8"/>
  <c r="AC11" i="8"/>
  <c r="AB11" i="8"/>
  <c r="AA11" i="8"/>
  <c r="Z11" i="8"/>
  <c r="Y11" i="8"/>
  <c r="X11" i="8"/>
  <c r="AC10" i="8"/>
  <c r="AB10" i="8"/>
  <c r="AA10" i="8"/>
  <c r="Z10" i="8"/>
  <c r="Y10" i="8"/>
  <c r="X10" i="8"/>
  <c r="AC9" i="8"/>
  <c r="AB9" i="8"/>
  <c r="AA9" i="8"/>
  <c r="Z9" i="8"/>
  <c r="Y9" i="8"/>
  <c r="X9" i="8"/>
  <c r="AC8" i="8"/>
  <c r="AB8" i="8"/>
  <c r="AA8" i="8"/>
  <c r="Z8" i="8"/>
  <c r="Y8" i="8"/>
  <c r="X8" i="8"/>
  <c r="AC7" i="8"/>
  <c r="AB7" i="8"/>
  <c r="AA7" i="8"/>
  <c r="Z7" i="8"/>
  <c r="Y7" i="8"/>
  <c r="X7" i="8"/>
  <c r="AC6" i="8"/>
  <c r="AB6" i="8"/>
  <c r="AB42" i="8" s="1"/>
  <c r="AA6" i="8"/>
  <c r="Z6" i="8"/>
  <c r="Y6" i="8"/>
  <c r="X6" i="8"/>
  <c r="G17" i="12"/>
  <c r="Y21" i="1"/>
  <c r="Y22" i="1"/>
  <c r="Y23" i="1"/>
  <c r="Y24" i="1"/>
  <c r="Y25" i="1"/>
  <c r="Y26" i="1"/>
  <c r="Y27" i="1"/>
  <c r="Y28" i="1"/>
  <c r="Y29" i="1"/>
  <c r="Y10" i="1"/>
  <c r="Y11" i="1"/>
  <c r="Y12" i="1"/>
  <c r="Y13" i="1"/>
  <c r="Y14" i="1"/>
  <c r="G16" i="2" s="1"/>
  <c r="Y15" i="1"/>
  <c r="Y16" i="1"/>
  <c r="Y17" i="1"/>
  <c r="Y18" i="1"/>
  <c r="Y19" i="1"/>
  <c r="Y20" i="1"/>
  <c r="Y7" i="1"/>
  <c r="Y8" i="1"/>
  <c r="Y9" i="1"/>
  <c r="Y6" i="1"/>
  <c r="G16" i="14" l="1"/>
  <c r="G16" i="13"/>
  <c r="C54" i="7"/>
  <c r="S54" i="7"/>
  <c r="H54" i="7"/>
  <c r="I54" i="7"/>
  <c r="J54" i="7"/>
  <c r="K54" i="7"/>
  <c r="P54" i="7"/>
  <c r="Q54" i="7"/>
  <c r="R54" i="7"/>
  <c r="G16" i="12"/>
  <c r="I5" i="12"/>
  <c r="I6" i="12" s="1"/>
  <c r="I7" i="12" s="1"/>
  <c r="I8" i="12" s="1"/>
  <c r="I9" i="12" s="1"/>
  <c r="I10" i="12" s="1"/>
  <c r="I11" i="12" s="1"/>
  <c r="I12" i="12" s="1"/>
  <c r="I13" i="12" s="1"/>
  <c r="I14" i="12" s="1"/>
  <c r="I15" i="12" s="1"/>
  <c r="G8" i="12"/>
  <c r="D5" i="12"/>
  <c r="G12" i="12"/>
  <c r="AB5" i="11"/>
  <c r="AB7" i="11"/>
  <c r="AB9" i="11"/>
  <c r="AB11" i="11"/>
  <c r="AB13" i="11"/>
  <c r="AB16" i="11"/>
  <c r="AB6" i="11"/>
  <c r="AB8" i="11"/>
  <c r="AB10" i="11"/>
  <c r="AB12" i="11"/>
  <c r="AB14" i="11"/>
  <c r="AM5" i="11"/>
  <c r="AM6" i="11" s="1"/>
  <c r="AM7" i="11" s="1"/>
  <c r="AM8" i="11" s="1"/>
  <c r="AM9" i="11" s="1"/>
  <c r="AM10" i="11" s="1"/>
  <c r="AM11" i="11" s="1"/>
  <c r="AM12" i="11" s="1"/>
  <c r="AM13" i="11" s="1"/>
  <c r="AM14" i="11" s="1"/>
  <c r="D5" i="14"/>
  <c r="G6" i="14"/>
  <c r="F5" i="14" s="1"/>
  <c r="G8" i="14"/>
  <c r="F7" i="14" s="1"/>
  <c r="G10" i="14"/>
  <c r="G12" i="14"/>
  <c r="I5" i="14"/>
  <c r="G5" i="14"/>
  <c r="G7" i="14"/>
  <c r="G9" i="14"/>
  <c r="G11" i="14"/>
  <c r="G13" i="14"/>
  <c r="I6" i="14"/>
  <c r="I7" i="14" s="1"/>
  <c r="K5" i="14"/>
  <c r="K6" i="14" s="1"/>
  <c r="K7" i="14" s="1"/>
  <c r="K8" i="14" s="1"/>
  <c r="K9" i="14" s="1"/>
  <c r="K10" i="14" s="1"/>
  <c r="K11" i="14" s="1"/>
  <c r="K12" i="14" s="1"/>
  <c r="D5" i="13"/>
  <c r="G6" i="13"/>
  <c r="G8" i="13"/>
  <c r="G10" i="13"/>
  <c r="G12" i="13"/>
  <c r="I5" i="13"/>
  <c r="I6" i="13" s="1"/>
  <c r="I7" i="13" s="1"/>
  <c r="K5" i="13"/>
  <c r="G5" i="13"/>
  <c r="G7" i="13"/>
  <c r="G9" i="13"/>
  <c r="G11" i="13"/>
  <c r="G13" i="13"/>
  <c r="K6" i="13"/>
  <c r="K7" i="13" s="1"/>
  <c r="K8" i="13" s="1"/>
  <c r="K9" i="13" s="1"/>
  <c r="K10" i="13" s="1"/>
  <c r="K11" i="13" s="1"/>
  <c r="K12" i="13" s="1"/>
  <c r="G6" i="12"/>
  <c r="G10" i="12"/>
  <c r="K5" i="12"/>
  <c r="K6" i="12" s="1"/>
  <c r="K7" i="12" s="1"/>
  <c r="K8" i="12" s="1"/>
  <c r="K9" i="12" s="1"/>
  <c r="K10" i="12" s="1"/>
  <c r="K11" i="12" s="1"/>
  <c r="K12" i="12" s="1"/>
  <c r="C53" i="10"/>
  <c r="E53" i="10"/>
  <c r="G53" i="10"/>
  <c r="I53" i="10"/>
  <c r="K53" i="10"/>
  <c r="M53" i="10"/>
  <c r="O53" i="10"/>
  <c r="Q53" i="10"/>
  <c r="S53" i="10"/>
  <c r="U53" i="10"/>
  <c r="D53" i="10"/>
  <c r="F53" i="10"/>
  <c r="H53" i="10"/>
  <c r="J53" i="10"/>
  <c r="L53" i="10"/>
  <c r="N53" i="10"/>
  <c r="P53" i="10"/>
  <c r="R53" i="10"/>
  <c r="T53" i="10"/>
  <c r="V53" i="10"/>
  <c r="C53" i="9"/>
  <c r="E53" i="9"/>
  <c r="G53" i="9"/>
  <c r="I53" i="9"/>
  <c r="K53" i="9"/>
  <c r="M53" i="9"/>
  <c r="O53" i="9"/>
  <c r="Q53" i="9"/>
  <c r="S53" i="9"/>
  <c r="U53" i="9"/>
  <c r="D53" i="9"/>
  <c r="F53" i="9"/>
  <c r="H53" i="9"/>
  <c r="J53" i="9"/>
  <c r="L53" i="9"/>
  <c r="N53" i="9"/>
  <c r="P53" i="9"/>
  <c r="R53" i="9"/>
  <c r="T53" i="9"/>
  <c r="V53" i="9"/>
  <c r="G5" i="12"/>
  <c r="G7" i="12"/>
  <c r="G9" i="12"/>
  <c r="G11" i="12"/>
  <c r="G13" i="12"/>
  <c r="C53" i="7"/>
  <c r="E53" i="7"/>
  <c r="G53" i="7"/>
  <c r="I53" i="7"/>
  <c r="K53" i="7"/>
  <c r="M53" i="7"/>
  <c r="O53" i="7"/>
  <c r="Q53" i="7"/>
  <c r="S53" i="7"/>
  <c r="U53" i="7"/>
  <c r="D53" i="7"/>
  <c r="F53" i="7"/>
  <c r="H53" i="7"/>
  <c r="J53" i="7"/>
  <c r="L53" i="7"/>
  <c r="N53" i="7"/>
  <c r="P53" i="7"/>
  <c r="R53" i="7"/>
  <c r="T53" i="7"/>
  <c r="V53" i="7"/>
  <c r="C53" i="8"/>
  <c r="E53" i="8"/>
  <c r="G53" i="8"/>
  <c r="I53" i="8"/>
  <c r="K53" i="8"/>
  <c r="M53" i="8"/>
  <c r="O53" i="8"/>
  <c r="Q53" i="8"/>
  <c r="S53" i="8"/>
  <c r="U53" i="8"/>
  <c r="D53" i="8"/>
  <c r="F53" i="8"/>
  <c r="H53" i="8"/>
  <c r="J53" i="8"/>
  <c r="L53" i="8"/>
  <c r="N53" i="8"/>
  <c r="P53" i="8"/>
  <c r="R53" i="8"/>
  <c r="T53" i="8"/>
  <c r="V53" i="8"/>
  <c r="G11" i="2"/>
  <c r="G6" i="2"/>
  <c r="G9" i="2"/>
  <c r="G13" i="2"/>
  <c r="D5" i="2"/>
  <c r="G7" i="2"/>
  <c r="G5" i="2"/>
  <c r="G8" i="2"/>
  <c r="G10" i="2"/>
  <c r="G12" i="2"/>
  <c r="F9" i="14" l="1"/>
  <c r="B5" i="14"/>
  <c r="C5" i="14"/>
  <c r="B5" i="13"/>
  <c r="C5" i="13"/>
  <c r="F11" i="13"/>
  <c r="F9" i="13"/>
  <c r="F5" i="13"/>
  <c r="J5" i="12"/>
  <c r="F11" i="12"/>
  <c r="F5" i="12"/>
  <c r="B5" i="12"/>
  <c r="F7" i="12"/>
  <c r="C5" i="12"/>
  <c r="F13" i="12"/>
  <c r="I8" i="14"/>
  <c r="I9" i="14" s="1"/>
  <c r="I10" i="14" s="1"/>
  <c r="I11" i="14" s="1"/>
  <c r="I12" i="14" s="1"/>
  <c r="I13" i="14" s="1"/>
  <c r="I14" i="14" s="1"/>
  <c r="I15" i="14" s="1"/>
  <c r="F13" i="14"/>
  <c r="F11" i="14"/>
  <c r="I8" i="13"/>
  <c r="I9" i="13" s="1"/>
  <c r="I10" i="13" s="1"/>
  <c r="I11" i="13" s="1"/>
  <c r="I12" i="13" s="1"/>
  <c r="I13" i="13" s="1"/>
  <c r="I14" i="13" s="1"/>
  <c r="I15" i="13" s="1"/>
  <c r="F7" i="13"/>
  <c r="F13" i="13"/>
  <c r="F9" i="12"/>
  <c r="J5" i="14" l="1"/>
  <c r="J5" i="13"/>
  <c r="X17" i="1" l="1"/>
  <c r="X18" i="1"/>
  <c r="X19" i="1"/>
  <c r="X20" i="1"/>
  <c r="X21" i="1"/>
  <c r="X22" i="1"/>
  <c r="X23" i="1"/>
  <c r="X24" i="1"/>
  <c r="X25" i="1"/>
  <c r="X26" i="1"/>
  <c r="X27" i="1"/>
  <c r="X28" i="1"/>
  <c r="X29" i="1"/>
  <c r="X8" i="1"/>
  <c r="X9" i="1"/>
  <c r="X10" i="1"/>
  <c r="X11" i="1"/>
  <c r="X12" i="1"/>
  <c r="X13" i="1"/>
  <c r="X14" i="1"/>
  <c r="X15" i="1"/>
  <c r="X16" i="1"/>
  <c r="X7" i="1"/>
  <c r="X6" i="1"/>
  <c r="I5" i="2" l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AC29" i="1" l="1"/>
  <c r="AB29" i="1"/>
  <c r="AA29" i="1"/>
  <c r="Z29" i="1"/>
  <c r="Z26" i="1"/>
  <c r="AA26" i="1"/>
  <c r="AB26" i="1"/>
  <c r="AC26" i="1"/>
  <c r="Z27" i="1"/>
  <c r="AA27" i="1"/>
  <c r="AB27" i="1"/>
  <c r="AC27" i="1"/>
  <c r="Z28" i="1"/>
  <c r="AA28" i="1"/>
  <c r="AB28" i="1"/>
  <c r="AC28" i="1"/>
  <c r="AC23" i="1" l="1"/>
  <c r="AC24" i="1"/>
  <c r="AC25" i="1"/>
  <c r="AB23" i="1"/>
  <c r="AB24" i="1"/>
  <c r="AB25" i="1"/>
  <c r="AA23" i="1"/>
  <c r="AA24" i="1"/>
  <c r="AA25" i="1"/>
  <c r="Z23" i="1"/>
  <c r="Z24" i="1"/>
  <c r="Z25" i="1"/>
  <c r="AB6" i="1" l="1"/>
  <c r="V55" i="1" l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U52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V41" i="1"/>
  <c r="V54" i="1" s="1"/>
  <c r="U41" i="1"/>
  <c r="U54" i="1" s="1"/>
  <c r="T41" i="1"/>
  <c r="T54" i="1" s="1"/>
  <c r="S41" i="1"/>
  <c r="S54" i="1" s="1"/>
  <c r="R41" i="1"/>
  <c r="R54" i="1" s="1"/>
  <c r="Q41" i="1"/>
  <c r="Q54" i="1" s="1"/>
  <c r="P41" i="1"/>
  <c r="P54" i="1" s="1"/>
  <c r="O41" i="1"/>
  <c r="O54" i="1" s="1"/>
  <c r="N41" i="1"/>
  <c r="N54" i="1" s="1"/>
  <c r="M41" i="1"/>
  <c r="M54" i="1" s="1"/>
  <c r="L41" i="1"/>
  <c r="L54" i="1" s="1"/>
  <c r="K41" i="1"/>
  <c r="K54" i="1" s="1"/>
  <c r="J41" i="1"/>
  <c r="I41" i="1"/>
  <c r="I54" i="1" s="1"/>
  <c r="H41" i="1"/>
  <c r="H54" i="1" s="1"/>
  <c r="G41" i="1"/>
  <c r="G54" i="1" s="1"/>
  <c r="F41" i="1"/>
  <c r="F54" i="1" s="1"/>
  <c r="E41" i="1"/>
  <c r="E54" i="1" s="1"/>
  <c r="D41" i="1"/>
  <c r="D54" i="1" s="1"/>
  <c r="C41" i="1"/>
  <c r="C54" i="1" s="1"/>
  <c r="AC22" i="1"/>
  <c r="AB22" i="1"/>
  <c r="AA22" i="1"/>
  <c r="Z22" i="1"/>
  <c r="AC21" i="1"/>
  <c r="AB21" i="1"/>
  <c r="AA21" i="1"/>
  <c r="Z21" i="1"/>
  <c r="AC20" i="1"/>
  <c r="AB20" i="1"/>
  <c r="AA20" i="1"/>
  <c r="Z20" i="1"/>
  <c r="AC19" i="1"/>
  <c r="AB19" i="1"/>
  <c r="AA19" i="1"/>
  <c r="Z19" i="1"/>
  <c r="AC18" i="1"/>
  <c r="AB18" i="1"/>
  <c r="AA18" i="1"/>
  <c r="Z18" i="1"/>
  <c r="AC17" i="1"/>
  <c r="AB17" i="1"/>
  <c r="AA17" i="1"/>
  <c r="Z17" i="1"/>
  <c r="AC16" i="1"/>
  <c r="AB16" i="1"/>
  <c r="AA16" i="1"/>
  <c r="Z16" i="1"/>
  <c r="AC15" i="1"/>
  <c r="AB15" i="1"/>
  <c r="AA15" i="1"/>
  <c r="Z15" i="1"/>
  <c r="AC14" i="1"/>
  <c r="AB14" i="1"/>
  <c r="AA14" i="1"/>
  <c r="Z14" i="1"/>
  <c r="AC13" i="1"/>
  <c r="AB13" i="1"/>
  <c r="AA13" i="1"/>
  <c r="Z13" i="1"/>
  <c r="AC12" i="1"/>
  <c r="AB12" i="1"/>
  <c r="AA12" i="1"/>
  <c r="Z12" i="1"/>
  <c r="AC11" i="1"/>
  <c r="AB11" i="1"/>
  <c r="AA11" i="1"/>
  <c r="Z11" i="1"/>
  <c r="AC10" i="1"/>
  <c r="AB10" i="1"/>
  <c r="AA10" i="1"/>
  <c r="Z10" i="1"/>
  <c r="AC9" i="1"/>
  <c r="AB9" i="1"/>
  <c r="AA9" i="1"/>
  <c r="Z9" i="1"/>
  <c r="AC8" i="1"/>
  <c r="AB8" i="1"/>
  <c r="AA8" i="1"/>
  <c r="Z8" i="1"/>
  <c r="AC7" i="1"/>
  <c r="AB7" i="1"/>
  <c r="AA7" i="1"/>
  <c r="Z7" i="1"/>
  <c r="AC6" i="1"/>
  <c r="AB42" i="1"/>
  <c r="AA6" i="1"/>
  <c r="Z6" i="1"/>
  <c r="X10" i="11"/>
  <c r="AI13" i="11"/>
  <c r="AI14" i="11"/>
  <c r="AD13" i="11"/>
  <c r="G19" i="11"/>
  <c r="G20" i="11"/>
  <c r="X17" i="11" s="1"/>
  <c r="J20" i="11"/>
  <c r="AA17" i="11" s="1"/>
  <c r="I20" i="11"/>
  <c r="Z17" i="11" s="1"/>
  <c r="H20" i="11"/>
  <c r="Y17" i="11" s="1"/>
  <c r="G17" i="2"/>
  <c r="Y5" i="11"/>
  <c r="AJ5" i="11"/>
  <c r="Y11" i="11"/>
  <c r="Y10" i="11"/>
  <c r="Y7" i="11"/>
  <c r="Y6" i="11"/>
  <c r="Y14" i="11"/>
  <c r="Y13" i="11"/>
  <c r="Y9" i="11"/>
  <c r="Y8" i="11"/>
  <c r="Z5" i="11"/>
  <c r="X6" i="11"/>
  <c r="Z11" i="11"/>
  <c r="Z7" i="11"/>
  <c r="AA14" i="11"/>
  <c r="AA13" i="11"/>
  <c r="AA12" i="11"/>
  <c r="AA9" i="11"/>
  <c r="AA8" i="11"/>
  <c r="AB17" i="11"/>
  <c r="Z13" i="11"/>
  <c r="Z9" i="11"/>
  <c r="AA16" i="11"/>
  <c r="W13" i="11"/>
  <c r="F5" i="11"/>
  <c r="AA5" i="11"/>
  <c r="AL5" i="11"/>
  <c r="AA6" i="11"/>
  <c r="J5" i="11"/>
  <c r="J54" i="1" l="1"/>
  <c r="V13" i="11"/>
  <c r="W5" i="11"/>
  <c r="K5" i="11"/>
  <c r="AL6" i="11"/>
  <c r="AG5" i="11" s="1"/>
  <c r="AA10" i="11"/>
  <c r="V9" i="11" s="1"/>
  <c r="K5" i="2"/>
  <c r="Z10" i="11"/>
  <c r="U9" i="11" s="1"/>
  <c r="Z8" i="11"/>
  <c r="U7" i="11" s="1"/>
  <c r="Z14" i="11"/>
  <c r="U13" i="11" s="1"/>
  <c r="Z6" i="11"/>
  <c r="U5" i="11" s="1"/>
  <c r="AK5" i="11"/>
  <c r="AK9" i="11"/>
  <c r="AK8" i="11"/>
  <c r="Z12" i="11"/>
  <c r="U11" i="11" s="1"/>
  <c r="T5" i="11"/>
  <c r="T9" i="11"/>
  <c r="H5" i="11"/>
  <c r="AJ7" i="11"/>
  <c r="T7" i="11"/>
  <c r="T13" i="11"/>
  <c r="X13" i="11"/>
  <c r="X16" i="11"/>
  <c r="X9" i="11"/>
  <c r="S9" i="11" s="1"/>
  <c r="Z16" i="11"/>
  <c r="L5" i="11"/>
  <c r="X8" i="11"/>
  <c r="X12" i="11"/>
  <c r="Y16" i="11"/>
  <c r="X7" i="11"/>
  <c r="AA7" i="11"/>
  <c r="V7" i="11" s="1"/>
  <c r="E5" i="11"/>
  <c r="AA11" i="11"/>
  <c r="V11" i="11" s="1"/>
  <c r="W9" i="11"/>
  <c r="AK6" i="11"/>
  <c r="V5" i="11"/>
  <c r="W7" i="11"/>
  <c r="W11" i="11"/>
  <c r="Y12" i="11"/>
  <c r="T11" i="11" s="1"/>
  <c r="M5" i="11"/>
  <c r="O5" i="11"/>
  <c r="J5" i="2"/>
  <c r="AH5" i="11"/>
  <c r="N5" i="11"/>
  <c r="C5" i="1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S7" i="11" l="1"/>
  <c r="K6" i="2"/>
  <c r="K7" i="2" s="1"/>
  <c r="K8" i="2" s="1"/>
  <c r="K9" i="2" s="1"/>
  <c r="K10" i="2" s="1"/>
  <c r="K11" i="2" s="1"/>
  <c r="K12" i="2" s="1"/>
  <c r="AI5" i="11"/>
  <c r="D5" i="11"/>
  <c r="I5" i="11"/>
  <c r="AF5" i="11"/>
  <c r="AK7" i="11"/>
  <c r="AF7" i="11" s="1"/>
  <c r="F7" i="2"/>
  <c r="AJ6" i="11"/>
  <c r="AE5" i="11" s="1"/>
  <c r="F9" i="2"/>
  <c r="X11" i="11"/>
  <c r="S11" i="11" s="1"/>
  <c r="F11" i="2"/>
  <c r="F5" i="2"/>
  <c r="X5" i="11"/>
  <c r="S5" i="11" s="1"/>
  <c r="B5" i="2"/>
  <c r="B5" i="11" s="1"/>
  <c r="C5" i="2"/>
  <c r="G5" i="11" s="1"/>
  <c r="X14" i="11"/>
  <c r="S13" i="11" s="1"/>
  <c r="F13" i="2"/>
  <c r="AL7" i="11"/>
  <c r="AK10" i="11"/>
  <c r="AF9" i="11" s="1"/>
  <c r="AH7" i="11" l="1"/>
  <c r="AI6" i="11"/>
  <c r="AD5" i="11" s="1"/>
  <c r="AJ9" i="11"/>
  <c r="AJ8" i="11"/>
  <c r="AE7" i="11" s="1"/>
  <c r="AI7" i="11"/>
  <c r="AL8" i="11"/>
  <c r="AG7" i="11" s="1"/>
  <c r="AK11" i="11"/>
  <c r="AI8" i="11" l="1"/>
  <c r="AD7" i="11" s="1"/>
  <c r="AK12" i="11"/>
  <c r="AF11" i="11" s="1"/>
  <c r="AH9" i="11"/>
  <c r="AL9" i="11"/>
  <c r="AJ10" i="11"/>
  <c r="AE9" i="11" s="1"/>
  <c r="AI9" i="11" l="1"/>
  <c r="AH11" i="11"/>
  <c r="AJ11" i="11"/>
  <c r="AL10" i="11"/>
  <c r="AK13" i="11"/>
  <c r="AG9" i="11"/>
  <c r="AH13" i="11"/>
  <c r="AI10" i="11" l="1"/>
  <c r="AD9" i="11" s="1"/>
  <c r="AK14" i="11"/>
  <c r="AF13" i="11" s="1"/>
  <c r="AJ12" i="11"/>
  <c r="AE11" i="11" s="1"/>
  <c r="AL11" i="11"/>
  <c r="AJ13" i="11"/>
  <c r="AI12" i="11" l="1"/>
  <c r="AI11" i="11"/>
  <c r="AL12" i="11"/>
  <c r="AG11" i="11" s="1"/>
  <c r="AD11" i="11" l="1"/>
  <c r="AL13" i="11"/>
  <c r="AJ14" i="11"/>
  <c r="AE13" i="11" s="1"/>
  <c r="AL14" i="11" l="1"/>
  <c r="AG13" i="11" s="1"/>
</calcChain>
</file>

<file path=xl/sharedStrings.xml><?xml version="1.0" encoding="utf-8"?>
<sst xmlns="http://schemas.openxmlformats.org/spreadsheetml/2006/main" count="554" uniqueCount="94">
  <si>
    <t xml:space="preserve">Ведомость успеваемости </t>
  </si>
  <si>
    <t>№ п/п</t>
  </si>
  <si>
    <t>Ф.И.</t>
  </si>
  <si>
    <t>Белорусский язык</t>
  </si>
  <si>
    <t>Белорусская литература</t>
  </si>
  <si>
    <t>Русский язык</t>
  </si>
  <si>
    <t>Русская литература</t>
  </si>
  <si>
    <t>Иностранный язык</t>
  </si>
  <si>
    <t>Математика</t>
  </si>
  <si>
    <t>История Беларуси</t>
  </si>
  <si>
    <t>Всемирная история</t>
  </si>
  <si>
    <t>География</t>
  </si>
  <si>
    <t>Биология</t>
  </si>
  <si>
    <t>Физика</t>
  </si>
  <si>
    <t>Химия</t>
  </si>
  <si>
    <t>Черчение</t>
  </si>
  <si>
    <t>Физ-ра</t>
  </si>
  <si>
    <t>Труд</t>
  </si>
  <si>
    <t>Поведен.</t>
  </si>
  <si>
    <t>на "10"</t>
  </si>
  <si>
    <t>на "9"</t>
  </si>
  <si>
    <t>на "8"</t>
  </si>
  <si>
    <t>на "7"</t>
  </si>
  <si>
    <t>на "6"</t>
  </si>
  <si>
    <t>на "5"</t>
  </si>
  <si>
    <t>на "4"</t>
  </si>
  <si>
    <t>на "3"</t>
  </si>
  <si>
    <t>на "2"</t>
  </si>
  <si>
    <t>на "1"</t>
  </si>
  <si>
    <t>на "0"</t>
  </si>
  <si>
    <t>Н/а (по болезни)</t>
  </si>
  <si>
    <t xml:space="preserve">Сводная ведомость учебной деятельности учащихся </t>
  </si>
  <si>
    <t>Баллы</t>
  </si>
  <si>
    <t xml:space="preserve">Уровни усвоения материала </t>
  </si>
  <si>
    <t xml:space="preserve">Количество учащихся по минимальным уровням обучения </t>
  </si>
  <si>
    <t>Рейтинг успеваемости (баллы)</t>
  </si>
  <si>
    <t>Степень обученности (%)</t>
  </si>
  <si>
    <t>Год</t>
  </si>
  <si>
    <t>Высокий</t>
  </si>
  <si>
    <t>Достаточный</t>
  </si>
  <si>
    <t>Средний</t>
  </si>
  <si>
    <t>Удовлетворительный</t>
  </si>
  <si>
    <t>Низкий</t>
  </si>
  <si>
    <t>Н/а</t>
  </si>
  <si>
    <t>Всего</t>
  </si>
  <si>
    <t>Количество учащихся на конец четверти</t>
  </si>
  <si>
    <t>Прибыло</t>
  </si>
  <si>
    <t>Ф.И.О.:</t>
  </si>
  <si>
    <t>Дата:</t>
  </si>
  <si>
    <t>Выбыло</t>
  </si>
  <si>
    <t>Куда:</t>
  </si>
  <si>
    <t>мальчиков</t>
  </si>
  <si>
    <t>девочек</t>
  </si>
  <si>
    <t>английский язык</t>
  </si>
  <si>
    <t>немецкий язык</t>
  </si>
  <si>
    <t>Классный руководитель</t>
  </si>
  <si>
    <t>Минимальный балл</t>
  </si>
  <si>
    <t>РУД</t>
  </si>
  <si>
    <t>СОУ</t>
  </si>
  <si>
    <t>Качество знаний</t>
  </si>
  <si>
    <t xml:space="preserve">Сводная ведомость 
учебной деятельности учащихся </t>
  </si>
  <si>
    <t>№ приказа:</t>
  </si>
  <si>
    <t>Минимальный качество</t>
  </si>
  <si>
    <t xml:space="preserve">Количество учащихся по уровням обучения </t>
  </si>
  <si>
    <t>Количество учащихся на начало года</t>
  </si>
  <si>
    <t>Единственная отметка</t>
  </si>
  <si>
    <t>Учитель</t>
  </si>
  <si>
    <t>Обществоведение</t>
  </si>
  <si>
    <t>Информатика</t>
  </si>
  <si>
    <t>Средний балл</t>
  </si>
  <si>
    <t>Качество (ср.балл)</t>
  </si>
  <si>
    <t>Качество знаний(баллы)</t>
  </si>
  <si>
    <t>СМГ</t>
  </si>
  <si>
    <t>Количество учащихся по минимальным уровням обучения (средний балл)</t>
  </si>
  <si>
    <t>Качество (минимальный балл)</t>
  </si>
  <si>
    <t xml:space="preserve">Количество учащихся по минимальным уровням обучения (средний балл) </t>
  </si>
  <si>
    <t>Количество учащихся по минимальным уровням обучения  (минимальный балл)</t>
  </si>
  <si>
    <t>Количество учащихся по минимальным уровням обучения (минимальный балл)</t>
  </si>
  <si>
    <t>Рейтинг успеваемости (минимальный балл)</t>
  </si>
  <si>
    <t>Качество знаний             (минимальный балл)</t>
  </si>
  <si>
    <t>Ф.И.О. учащихся (1,3,4), родители (2)</t>
  </si>
  <si>
    <t>"Трудные" дети</t>
  </si>
  <si>
    <t>"Трудные" семьи</t>
  </si>
  <si>
    <t>Многодетные семьи</t>
  </si>
  <si>
    <t>Малоимущие семьи</t>
  </si>
  <si>
    <t>учащихся   «»  класса</t>
  </si>
  <si>
    <t>Мед подгот. / ДПЮ</t>
  </si>
  <si>
    <t>Польский язык</t>
  </si>
  <si>
    <t>Польская литература</t>
  </si>
  <si>
    <t xml:space="preserve">за 2019/20 учебный год (I четверть) </t>
  </si>
  <si>
    <t xml:space="preserve">за 2019/20 учебный год (II четверть) </t>
  </si>
  <si>
    <t xml:space="preserve">за 2019/20 учебный год (III четверть) </t>
  </si>
  <si>
    <t xml:space="preserve">за 2019/20 учебный год (IV четверть) </t>
  </si>
  <si>
    <t xml:space="preserve">за 2019/20 учебный год (годовая)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</si>
</sst>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6"/>
      <name val="Arial Cyr"/>
      <charset val="204"/>
    </font>
    <font>
      <sz val="6"/>
      <name val="Arial Cyr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5" fillId="0" borderId="0" xfId="0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Continuous"/>
    </xf>
    <xf numFmtId="0" fontId="0" fillId="0" borderId="4" xfId="0" applyFill="1" applyBorder="1" applyAlignment="1">
      <alignment horizontal="center"/>
    </xf>
    <xf numFmtId="0" fontId="6" fillId="0" borderId="0" xfId="0" applyFont="1" applyFill="1" applyAlignment="1">
      <alignment horizontal="centerContinuous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8" fillId="0" borderId="16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9" fontId="9" fillId="0" borderId="9" xfId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27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textRotation="90" wrapText="1"/>
    </xf>
    <xf numFmtId="0" fontId="8" fillId="0" borderId="17" xfId="0" applyFont="1" applyBorder="1" applyAlignment="1">
      <alignment horizontal="center" textRotation="90" wrapText="1"/>
    </xf>
    <xf numFmtId="0" fontId="8" fillId="0" borderId="17" xfId="0" applyFont="1" applyFill="1" applyBorder="1" applyAlignment="1">
      <alignment horizontal="center" textRotation="90" wrapText="1"/>
    </xf>
    <xf numFmtId="0" fontId="8" fillId="0" borderId="17" xfId="0" applyFont="1" applyFill="1" applyBorder="1" applyAlignment="1">
      <alignment horizontal="center" vertical="center" wrapText="1"/>
    </xf>
    <xf numFmtId="9" fontId="9" fillId="0" borderId="28" xfId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9" fontId="9" fillId="0" borderId="17" xfId="1" applyFont="1" applyBorder="1" applyAlignment="1">
      <alignment horizontal="center" vertical="center"/>
    </xf>
    <xf numFmtId="0" fontId="8" fillId="0" borderId="32" xfId="0" applyFont="1" applyBorder="1" applyAlignment="1">
      <alignment horizontal="center" textRotation="90" wrapText="1"/>
    </xf>
    <xf numFmtId="0" fontId="8" fillId="0" borderId="29" xfId="0" applyFont="1" applyBorder="1" applyAlignment="1">
      <alignment horizontal="center" textRotation="90" wrapText="1"/>
    </xf>
    <xf numFmtId="0" fontId="8" fillId="0" borderId="23" xfId="0" applyFont="1" applyBorder="1" applyAlignment="1">
      <alignment horizontal="center" textRotation="90" wrapText="1"/>
    </xf>
    <xf numFmtId="0" fontId="1" fillId="0" borderId="0" xfId="0" applyFont="1" applyFill="1" applyBorder="1" applyAlignment="1">
      <alignment vertical="center"/>
    </xf>
    <xf numFmtId="0" fontId="0" fillId="2" borderId="3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0" fillId="2" borderId="35" xfId="0" applyNumberFormat="1" applyFill="1" applyBorder="1" applyAlignment="1">
      <alignment horizontal="center" vertical="center" wrapText="1"/>
    </xf>
    <xf numFmtId="0" fontId="0" fillId="2" borderId="36" xfId="0" applyNumberForma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9" fillId="0" borderId="0" xfId="0" applyNumberFormat="1" applyFont="1"/>
    <xf numFmtId="0" fontId="7" fillId="0" borderId="19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17" xfId="1" applyNumberFormat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2" fontId="7" fillId="0" borderId="22" xfId="1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Fill="1" applyAlignment="1"/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33" xfId="0" applyFont="1" applyBorder="1"/>
    <xf numFmtId="0" fontId="8" fillId="0" borderId="1" xfId="0" applyFont="1" applyFill="1" applyBorder="1"/>
    <xf numFmtId="9" fontId="9" fillId="0" borderId="38" xfId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43" xfId="0" applyFont="1" applyFill="1" applyBorder="1" applyAlignment="1">
      <alignment horizontal="center" textRotation="90" wrapText="1"/>
    </xf>
    <xf numFmtId="0" fontId="0" fillId="2" borderId="3" xfId="0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0" fillId="0" borderId="23" xfId="0" applyNumberFormat="1" applyFont="1" applyFill="1" applyBorder="1" applyAlignment="1">
      <alignment horizontal="center" vertical="center"/>
    </xf>
    <xf numFmtId="10" fontId="0" fillId="0" borderId="33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Fill="1" applyBorder="1" applyAlignment="1">
      <alignment horizontal="center" vertical="center" textRotation="90" wrapText="1"/>
    </xf>
    <xf numFmtId="14" fontId="0" fillId="0" borderId="14" xfId="0" applyNumberForma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3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10" fontId="7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5"/>
  <sheetViews>
    <sheetView tabSelected="1" zoomScaleNormal="100" workbookViewId="0">
      <selection sqref="A1:AA1"/>
    </sheetView>
  </sheetViews>
  <sheetFormatPr defaultRowHeight="12.75" x14ac:dyDescent="0.2"/>
  <cols>
    <col min="1" max="1" width="2.85546875" customWidth="1"/>
    <col min="2" max="2" width="20.7109375" customWidth="1"/>
    <col min="3" max="22" width="3.7109375" customWidth="1"/>
    <col min="23" max="25" width="3.28515625" customWidth="1"/>
    <col min="26" max="26" width="5.140625" customWidth="1"/>
    <col min="27" max="27" width="4" customWidth="1"/>
    <col min="28" max="28" width="4.7109375" customWidth="1"/>
    <col min="29" max="29" width="3.28515625" customWidth="1"/>
    <col min="30" max="30" width="15.42578125" customWidth="1"/>
  </cols>
  <sheetData>
    <row r="1" spans="1:30" ht="14.25" customHeight="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50"/>
    </row>
    <row r="2" spans="1:30" ht="13.5" customHeight="1" x14ac:dyDescent="0.2">
      <c r="A2" s="121" t="s">
        <v>85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50"/>
    </row>
    <row r="3" spans="1:30" ht="14.25" customHeight="1" x14ac:dyDescent="0.2">
      <c r="A3" s="122" t="s">
        <v>89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51"/>
    </row>
    <row r="4" spans="1:30" ht="9.75" customHeight="1" thickBo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52"/>
    </row>
    <row r="5" spans="1:30" ht="107.25" customHeight="1" thickBot="1" x14ac:dyDescent="0.25">
      <c r="A5" s="37" t="s">
        <v>1</v>
      </c>
      <c r="B5" s="38" t="s">
        <v>2</v>
      </c>
      <c r="C5" s="63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68</v>
      </c>
      <c r="J5" s="55" t="s">
        <v>9</v>
      </c>
      <c r="K5" s="55" t="s">
        <v>10</v>
      </c>
      <c r="L5" s="55" t="s">
        <v>67</v>
      </c>
      <c r="M5" s="119" t="s">
        <v>11</v>
      </c>
      <c r="N5" s="55" t="s">
        <v>12</v>
      </c>
      <c r="O5" s="55" t="s">
        <v>13</v>
      </c>
      <c r="P5" s="55" t="s">
        <v>14</v>
      </c>
      <c r="Q5" s="119" t="s">
        <v>87</v>
      </c>
      <c r="R5" s="119" t="s">
        <v>88</v>
      </c>
      <c r="S5" s="55" t="s">
        <v>15</v>
      </c>
      <c r="T5" s="55" t="s">
        <v>86</v>
      </c>
      <c r="U5" s="55" t="s">
        <v>16</v>
      </c>
      <c r="V5" s="55" t="s">
        <v>17</v>
      </c>
      <c r="W5" s="64" t="s">
        <v>18</v>
      </c>
      <c r="X5" s="65" t="s">
        <v>56</v>
      </c>
      <c r="Y5" s="56" t="s">
        <v>62</v>
      </c>
      <c r="Z5" s="65" t="s">
        <v>57</v>
      </c>
      <c r="AA5" s="64" t="s">
        <v>58</v>
      </c>
      <c r="AB5" s="57" t="s">
        <v>69</v>
      </c>
      <c r="AC5" s="58" t="s">
        <v>65</v>
      </c>
      <c r="AD5" s="59" t="s">
        <v>66</v>
      </c>
    </row>
    <row r="6" spans="1:30" ht="18" customHeight="1" thickBot="1" x14ac:dyDescent="0.25">
      <c r="A6" s="39">
        <v>1</v>
      </c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0"/>
      <c r="X6" s="84">
        <f>MIN($C6:$V6)</f>
        <v>0</v>
      </c>
      <c r="Y6" s="79">
        <f>MIN($C6:$S6)</f>
        <v>0</v>
      </c>
      <c r="Z6" s="85" t="e">
        <f t="shared" ref="Z6:Z29" si="0">(COUNTIF($C6:$V6,"=10")*10+COUNTIF($C6:$V6,"=9")*9+COUNTIF($C6:$V6,"=8")*8+COUNTIF($C6:$V6,"=7")*7+COUNTIF($C6:$V6,"=6")*6+COUNTIF($C6:$V6,"=5")*5+COUNTIF($C6:$V6,"=4")*4+COUNTIF($C6:$V6,"=3")*3+COUNTIF($C6:$V6,"=2")*2+COUNTIF($C6:$V6,"=1")*1)/COUNTIF(C6:V6,"&gt;0")</f>
        <v>#DIV/0!</v>
      </c>
      <c r="AA6" s="88" t="e">
        <f t="shared" ref="AA6:AA29" si="1">(COUNTIF($C6:$V6,"=10")*100%+COUNTIF($C6:$V6,"=9")*96%+COUNTIF($C6:$V6,"=8")*90%+COUNTIF($C6:$V6,"=7")*74%+COUNTIF($C6:$V6,"=6")*55%+COUNTIF($C6:$V6,"=5")*45%+COUNTIF($C6:$V6,"=4")*40%+COUNTIF($C6:$V6,"=3")*32%+COUNTIF($C6:$V6,"=2")*20%+COUNTIF($C6:$V6,"=1")*12%)/COUNTIF(C6:V6,"&gt;0")</f>
        <v>#DIV/0!</v>
      </c>
      <c r="AB6" s="87" t="e">
        <f t="shared" ref="AB6:AB29" si="2">AVERAGE(C6:V6)</f>
        <v>#DIV/0!</v>
      </c>
      <c r="AC6" s="80">
        <f t="shared" ref="AC6:AC29" si="3">IF(COUNTIF(C6:V6,MIN(C6:V6))=1,MIN(C6:V6),0)</f>
        <v>0</v>
      </c>
      <c r="AD6" s="90"/>
    </row>
    <row r="7" spans="1:30" ht="18" customHeight="1" thickBot="1" x14ac:dyDescent="0.25">
      <c r="A7" s="94">
        <v>2</v>
      </c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0"/>
      <c r="X7" s="84">
        <f>MIN($C7:$V7)</f>
        <v>0</v>
      </c>
      <c r="Y7" s="79">
        <f t="shared" ref="Y7:Y40" si="4">MIN($C7:$S7)</f>
        <v>0</v>
      </c>
      <c r="Z7" s="85" t="e">
        <f t="shared" si="0"/>
        <v>#DIV/0!</v>
      </c>
      <c r="AA7" s="88" t="e">
        <f t="shared" si="1"/>
        <v>#DIV/0!</v>
      </c>
      <c r="AB7" s="87" t="e">
        <f t="shared" si="2"/>
        <v>#DIV/0!</v>
      </c>
      <c r="AC7" s="80">
        <f t="shared" si="3"/>
        <v>0</v>
      </c>
      <c r="AD7" s="90"/>
    </row>
    <row r="8" spans="1:30" ht="21.75" customHeight="1" thickBot="1" x14ac:dyDescent="0.25">
      <c r="A8" s="94">
        <v>3</v>
      </c>
      <c r="B8" s="104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0"/>
      <c r="X8" s="84">
        <f t="shared" ref="X8:X40" si="5">MIN($C8:$V8)</f>
        <v>0</v>
      </c>
      <c r="Y8" s="79">
        <f t="shared" si="4"/>
        <v>0</v>
      </c>
      <c r="Z8" s="85" t="e">
        <f t="shared" si="0"/>
        <v>#DIV/0!</v>
      </c>
      <c r="AA8" s="88" t="e">
        <f t="shared" si="1"/>
        <v>#DIV/0!</v>
      </c>
      <c r="AB8" s="87" t="e">
        <f t="shared" si="2"/>
        <v>#DIV/0!</v>
      </c>
      <c r="AC8" s="80">
        <f t="shared" si="3"/>
        <v>0</v>
      </c>
      <c r="AD8" s="90"/>
    </row>
    <row r="9" spans="1:30" ht="18" customHeight="1" thickBot="1" x14ac:dyDescent="0.25">
      <c r="A9" s="39">
        <v>4</v>
      </c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0"/>
      <c r="X9" s="84">
        <f t="shared" si="5"/>
        <v>0</v>
      </c>
      <c r="Y9" s="79">
        <f t="shared" si="4"/>
        <v>0</v>
      </c>
      <c r="Z9" s="85" t="e">
        <f t="shared" si="0"/>
        <v>#DIV/0!</v>
      </c>
      <c r="AA9" s="88" t="e">
        <f t="shared" si="1"/>
        <v>#DIV/0!</v>
      </c>
      <c r="AB9" s="87" t="e">
        <f t="shared" si="2"/>
        <v>#DIV/0!</v>
      </c>
      <c r="AC9" s="80">
        <f t="shared" si="3"/>
        <v>0</v>
      </c>
      <c r="AD9" s="90"/>
    </row>
    <row r="10" spans="1:30" ht="18" customHeight="1" thickBot="1" x14ac:dyDescent="0.25">
      <c r="A10" s="94">
        <v>5</v>
      </c>
      <c r="B10" s="104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0"/>
      <c r="X10" s="84">
        <f t="shared" si="5"/>
        <v>0</v>
      </c>
      <c r="Y10" s="79">
        <f t="shared" si="4"/>
        <v>0</v>
      </c>
      <c r="Z10" s="85" t="e">
        <f t="shared" si="0"/>
        <v>#DIV/0!</v>
      </c>
      <c r="AA10" s="88" t="e">
        <f t="shared" si="1"/>
        <v>#DIV/0!</v>
      </c>
      <c r="AB10" s="87" t="e">
        <f t="shared" si="2"/>
        <v>#DIV/0!</v>
      </c>
      <c r="AC10" s="80">
        <f t="shared" si="3"/>
        <v>0</v>
      </c>
      <c r="AD10" s="90"/>
    </row>
    <row r="11" spans="1:30" ht="18" customHeight="1" thickBot="1" x14ac:dyDescent="0.25">
      <c r="A11" s="94">
        <v>6</v>
      </c>
      <c r="B11" s="10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0"/>
      <c r="X11" s="84">
        <f t="shared" si="5"/>
        <v>0</v>
      </c>
      <c r="Y11" s="79">
        <f t="shared" si="4"/>
        <v>0</v>
      </c>
      <c r="Z11" s="85" t="e">
        <f t="shared" si="0"/>
        <v>#DIV/0!</v>
      </c>
      <c r="AA11" s="88" t="e">
        <f t="shared" si="1"/>
        <v>#DIV/0!</v>
      </c>
      <c r="AB11" s="87" t="e">
        <f t="shared" si="2"/>
        <v>#DIV/0!</v>
      </c>
      <c r="AC11" s="80">
        <f t="shared" si="3"/>
        <v>0</v>
      </c>
      <c r="AD11" s="90"/>
    </row>
    <row r="12" spans="1:30" ht="18" customHeight="1" thickBot="1" x14ac:dyDescent="0.25">
      <c r="A12" s="39">
        <v>7</v>
      </c>
      <c r="B12" s="10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0"/>
      <c r="X12" s="84">
        <f t="shared" si="5"/>
        <v>0</v>
      </c>
      <c r="Y12" s="79">
        <f t="shared" si="4"/>
        <v>0</v>
      </c>
      <c r="Z12" s="85" t="e">
        <f t="shared" si="0"/>
        <v>#DIV/0!</v>
      </c>
      <c r="AA12" s="88" t="e">
        <f t="shared" si="1"/>
        <v>#DIV/0!</v>
      </c>
      <c r="AB12" s="87" t="e">
        <f t="shared" si="2"/>
        <v>#DIV/0!</v>
      </c>
      <c r="AC12" s="80">
        <f t="shared" si="3"/>
        <v>0</v>
      </c>
      <c r="AD12" s="90"/>
    </row>
    <row r="13" spans="1:30" ht="18" customHeight="1" thickBot="1" x14ac:dyDescent="0.25">
      <c r="A13" s="94">
        <v>8</v>
      </c>
      <c r="B13" s="10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0"/>
      <c r="X13" s="84">
        <f t="shared" si="5"/>
        <v>0</v>
      </c>
      <c r="Y13" s="79">
        <f t="shared" si="4"/>
        <v>0</v>
      </c>
      <c r="Z13" s="85" t="e">
        <f t="shared" si="0"/>
        <v>#DIV/0!</v>
      </c>
      <c r="AA13" s="88" t="e">
        <f t="shared" si="1"/>
        <v>#DIV/0!</v>
      </c>
      <c r="AB13" s="87" t="e">
        <f t="shared" si="2"/>
        <v>#DIV/0!</v>
      </c>
      <c r="AC13" s="80">
        <f t="shared" si="3"/>
        <v>0</v>
      </c>
      <c r="AD13" s="90"/>
    </row>
    <row r="14" spans="1:30" ht="18" customHeight="1" thickBot="1" x14ac:dyDescent="0.25">
      <c r="A14" s="94">
        <v>9</v>
      </c>
      <c r="B14" s="10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0"/>
      <c r="X14" s="84">
        <f t="shared" si="5"/>
        <v>0</v>
      </c>
      <c r="Y14" s="79">
        <f t="shared" si="4"/>
        <v>0</v>
      </c>
      <c r="Z14" s="85" t="e">
        <f t="shared" si="0"/>
        <v>#DIV/0!</v>
      </c>
      <c r="AA14" s="88" t="e">
        <f t="shared" si="1"/>
        <v>#DIV/0!</v>
      </c>
      <c r="AB14" s="87" t="e">
        <f t="shared" si="2"/>
        <v>#DIV/0!</v>
      </c>
      <c r="AC14" s="80">
        <f t="shared" si="3"/>
        <v>0</v>
      </c>
      <c r="AD14" s="90"/>
    </row>
    <row r="15" spans="1:30" ht="18" customHeight="1" thickBot="1" x14ac:dyDescent="0.25">
      <c r="A15" s="39">
        <v>10</v>
      </c>
      <c r="B15" s="10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0"/>
      <c r="X15" s="84">
        <f t="shared" si="5"/>
        <v>0</v>
      </c>
      <c r="Y15" s="79">
        <f t="shared" si="4"/>
        <v>0</v>
      </c>
      <c r="Z15" s="85" t="e">
        <f t="shared" si="0"/>
        <v>#DIV/0!</v>
      </c>
      <c r="AA15" s="88" t="e">
        <f t="shared" si="1"/>
        <v>#DIV/0!</v>
      </c>
      <c r="AB15" s="87" t="e">
        <f t="shared" si="2"/>
        <v>#DIV/0!</v>
      </c>
      <c r="AC15" s="80">
        <f t="shared" si="3"/>
        <v>0</v>
      </c>
      <c r="AD15" s="90"/>
    </row>
    <row r="16" spans="1:30" ht="18" customHeight="1" thickBot="1" x14ac:dyDescent="0.25">
      <c r="A16" s="94">
        <v>11</v>
      </c>
      <c r="B16" s="10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0"/>
      <c r="X16" s="84">
        <f t="shared" si="5"/>
        <v>0</v>
      </c>
      <c r="Y16" s="79">
        <f t="shared" si="4"/>
        <v>0</v>
      </c>
      <c r="Z16" s="85" t="e">
        <f t="shared" si="0"/>
        <v>#DIV/0!</v>
      </c>
      <c r="AA16" s="88" t="e">
        <f t="shared" si="1"/>
        <v>#DIV/0!</v>
      </c>
      <c r="AB16" s="87" t="e">
        <f t="shared" si="2"/>
        <v>#DIV/0!</v>
      </c>
      <c r="AC16" s="80">
        <f t="shared" si="3"/>
        <v>0</v>
      </c>
      <c r="AD16" s="90"/>
    </row>
    <row r="17" spans="1:30" ht="18" customHeight="1" thickBot="1" x14ac:dyDescent="0.25">
      <c r="A17" s="94">
        <v>12</v>
      </c>
      <c r="B17" s="10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0"/>
      <c r="X17" s="84">
        <f t="shared" si="5"/>
        <v>0</v>
      </c>
      <c r="Y17" s="79">
        <f t="shared" si="4"/>
        <v>0</v>
      </c>
      <c r="Z17" s="85" t="e">
        <f t="shared" si="0"/>
        <v>#DIV/0!</v>
      </c>
      <c r="AA17" s="88" t="e">
        <f t="shared" si="1"/>
        <v>#DIV/0!</v>
      </c>
      <c r="AB17" s="87" t="e">
        <f t="shared" si="2"/>
        <v>#DIV/0!</v>
      </c>
      <c r="AC17" s="80">
        <f t="shared" si="3"/>
        <v>0</v>
      </c>
      <c r="AD17" s="90"/>
    </row>
    <row r="18" spans="1:30" ht="18" customHeight="1" thickBot="1" x14ac:dyDescent="0.25">
      <c r="A18" s="39">
        <v>13</v>
      </c>
      <c r="B18" s="10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0"/>
      <c r="X18" s="84">
        <f t="shared" si="5"/>
        <v>0</v>
      </c>
      <c r="Y18" s="79">
        <f t="shared" si="4"/>
        <v>0</v>
      </c>
      <c r="Z18" s="85" t="e">
        <f t="shared" si="0"/>
        <v>#DIV/0!</v>
      </c>
      <c r="AA18" s="88" t="e">
        <f t="shared" si="1"/>
        <v>#DIV/0!</v>
      </c>
      <c r="AB18" s="87" t="e">
        <f t="shared" si="2"/>
        <v>#DIV/0!</v>
      </c>
      <c r="AC18" s="80">
        <f t="shared" si="3"/>
        <v>0</v>
      </c>
      <c r="AD18" s="90"/>
    </row>
    <row r="19" spans="1:30" ht="18" customHeight="1" thickBot="1" x14ac:dyDescent="0.25">
      <c r="A19" s="94">
        <v>14</v>
      </c>
      <c r="B19" s="97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0"/>
      <c r="X19" s="84">
        <f t="shared" si="5"/>
        <v>0</v>
      </c>
      <c r="Y19" s="79">
        <f t="shared" si="4"/>
        <v>0</v>
      </c>
      <c r="Z19" s="86" t="e">
        <f t="shared" si="0"/>
        <v>#DIV/0!</v>
      </c>
      <c r="AA19" s="89" t="e">
        <f t="shared" si="1"/>
        <v>#DIV/0!</v>
      </c>
      <c r="AB19" s="87" t="e">
        <f t="shared" si="2"/>
        <v>#DIV/0!</v>
      </c>
      <c r="AC19" s="80">
        <f t="shared" si="3"/>
        <v>0</v>
      </c>
      <c r="AD19" s="90"/>
    </row>
    <row r="20" spans="1:30" ht="18" customHeight="1" thickBot="1" x14ac:dyDescent="0.25">
      <c r="A20" s="94">
        <v>15</v>
      </c>
      <c r="B20" s="10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0"/>
      <c r="X20" s="84">
        <f t="shared" si="5"/>
        <v>0</v>
      </c>
      <c r="Y20" s="79">
        <f t="shared" si="4"/>
        <v>0</v>
      </c>
      <c r="Z20" s="86" t="e">
        <f t="shared" si="0"/>
        <v>#DIV/0!</v>
      </c>
      <c r="AA20" s="89" t="e">
        <f t="shared" si="1"/>
        <v>#DIV/0!</v>
      </c>
      <c r="AB20" s="87" t="e">
        <f t="shared" si="2"/>
        <v>#DIV/0!</v>
      </c>
      <c r="AC20" s="80">
        <f t="shared" si="3"/>
        <v>0</v>
      </c>
      <c r="AD20" s="90"/>
    </row>
    <row r="21" spans="1:30" ht="18" customHeight="1" thickBot="1" x14ac:dyDescent="0.25">
      <c r="A21" s="39">
        <v>16</v>
      </c>
      <c r="B21" s="99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0"/>
      <c r="X21" s="84">
        <f t="shared" si="5"/>
        <v>0</v>
      </c>
      <c r="Y21" s="79">
        <f>MIN($C21:$S21)</f>
        <v>0</v>
      </c>
      <c r="Z21" s="86" t="e">
        <f t="shared" si="0"/>
        <v>#DIV/0!</v>
      </c>
      <c r="AA21" s="89" t="e">
        <f t="shared" si="1"/>
        <v>#DIV/0!</v>
      </c>
      <c r="AB21" s="87" t="e">
        <f t="shared" si="2"/>
        <v>#DIV/0!</v>
      </c>
      <c r="AC21" s="80">
        <f t="shared" si="3"/>
        <v>0</v>
      </c>
      <c r="AD21" s="90"/>
    </row>
    <row r="22" spans="1:30" ht="18" customHeight="1" thickBot="1" x14ac:dyDescent="0.25">
      <c r="A22" s="94">
        <v>17</v>
      </c>
      <c r="B22" s="97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0"/>
      <c r="X22" s="84">
        <f t="shared" si="5"/>
        <v>0</v>
      </c>
      <c r="Y22" s="79">
        <f t="shared" si="4"/>
        <v>0</v>
      </c>
      <c r="Z22" s="86" t="e">
        <f t="shared" si="0"/>
        <v>#DIV/0!</v>
      </c>
      <c r="AA22" s="89" t="e">
        <f t="shared" si="1"/>
        <v>#DIV/0!</v>
      </c>
      <c r="AB22" s="87" t="e">
        <f t="shared" si="2"/>
        <v>#DIV/0!</v>
      </c>
      <c r="AC22" s="80">
        <f t="shared" si="3"/>
        <v>0</v>
      </c>
      <c r="AD22" s="90"/>
    </row>
    <row r="23" spans="1:30" ht="18" customHeight="1" thickBot="1" x14ac:dyDescent="0.25">
      <c r="A23" s="94">
        <v>18</v>
      </c>
      <c r="B23" s="97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0"/>
      <c r="X23" s="84">
        <f t="shared" si="5"/>
        <v>0</v>
      </c>
      <c r="Y23" s="79">
        <f t="shared" si="4"/>
        <v>0</v>
      </c>
      <c r="Z23" s="86" t="e">
        <f t="shared" si="0"/>
        <v>#DIV/0!</v>
      </c>
      <c r="AA23" s="89" t="e">
        <f t="shared" si="1"/>
        <v>#DIV/0!</v>
      </c>
      <c r="AB23" s="87" t="e">
        <f t="shared" si="2"/>
        <v>#DIV/0!</v>
      </c>
      <c r="AC23" s="80">
        <f t="shared" si="3"/>
        <v>0</v>
      </c>
      <c r="AD23" s="90"/>
    </row>
    <row r="24" spans="1:30" ht="18" customHeight="1" thickBot="1" x14ac:dyDescent="0.25">
      <c r="A24" s="39">
        <v>19</v>
      </c>
      <c r="B24" s="97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0"/>
      <c r="X24" s="84">
        <f t="shared" si="5"/>
        <v>0</v>
      </c>
      <c r="Y24" s="79">
        <f t="shared" si="4"/>
        <v>0</v>
      </c>
      <c r="Z24" s="86" t="e">
        <f t="shared" si="0"/>
        <v>#DIV/0!</v>
      </c>
      <c r="AA24" s="89" t="e">
        <f t="shared" si="1"/>
        <v>#DIV/0!</v>
      </c>
      <c r="AB24" s="87" t="e">
        <f t="shared" si="2"/>
        <v>#DIV/0!</v>
      </c>
      <c r="AC24" s="80">
        <f t="shared" si="3"/>
        <v>0</v>
      </c>
      <c r="AD24" s="90"/>
    </row>
    <row r="25" spans="1:30" ht="15.95" customHeight="1" thickBot="1" x14ac:dyDescent="0.25">
      <c r="A25" s="94">
        <v>20</v>
      </c>
      <c r="B25" s="97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0"/>
      <c r="X25" s="84">
        <f t="shared" si="5"/>
        <v>0</v>
      </c>
      <c r="Y25" s="79">
        <f t="shared" si="4"/>
        <v>0</v>
      </c>
      <c r="Z25" s="86" t="e">
        <f t="shared" si="0"/>
        <v>#DIV/0!</v>
      </c>
      <c r="AA25" s="89" t="e">
        <f t="shared" si="1"/>
        <v>#DIV/0!</v>
      </c>
      <c r="AB25" s="87" t="e">
        <f t="shared" si="2"/>
        <v>#DIV/0!</v>
      </c>
      <c r="AC25" s="80">
        <f t="shared" si="3"/>
        <v>0</v>
      </c>
      <c r="AD25" s="90"/>
    </row>
    <row r="26" spans="1:30" ht="15.95" customHeight="1" thickBot="1" x14ac:dyDescent="0.25">
      <c r="A26" s="39">
        <v>21</v>
      </c>
      <c r="B26" s="97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0"/>
      <c r="X26" s="84">
        <f t="shared" si="5"/>
        <v>0</v>
      </c>
      <c r="Y26" s="79">
        <f t="shared" si="4"/>
        <v>0</v>
      </c>
      <c r="Z26" s="85" t="e">
        <f t="shared" si="0"/>
        <v>#DIV/0!</v>
      </c>
      <c r="AA26" s="88" t="e">
        <f t="shared" si="1"/>
        <v>#DIV/0!</v>
      </c>
      <c r="AB26" s="87" t="e">
        <f t="shared" si="2"/>
        <v>#DIV/0!</v>
      </c>
      <c r="AC26" s="80">
        <f t="shared" si="3"/>
        <v>0</v>
      </c>
      <c r="AD26" s="90"/>
    </row>
    <row r="27" spans="1:30" ht="15.95" customHeight="1" thickBot="1" x14ac:dyDescent="0.25">
      <c r="A27" s="94">
        <v>22</v>
      </c>
      <c r="B27" s="97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0"/>
      <c r="X27" s="84">
        <f t="shared" si="5"/>
        <v>0</v>
      </c>
      <c r="Y27" s="79">
        <f t="shared" si="4"/>
        <v>0</v>
      </c>
      <c r="Z27" s="85" t="e">
        <f t="shared" si="0"/>
        <v>#DIV/0!</v>
      </c>
      <c r="AA27" s="88" t="e">
        <f t="shared" si="1"/>
        <v>#DIV/0!</v>
      </c>
      <c r="AB27" s="87" t="e">
        <f t="shared" si="2"/>
        <v>#DIV/0!</v>
      </c>
      <c r="AC27" s="80">
        <f t="shared" si="3"/>
        <v>0</v>
      </c>
      <c r="AD27" s="90"/>
    </row>
    <row r="28" spans="1:30" ht="15.95" customHeight="1" thickBot="1" x14ac:dyDescent="0.25">
      <c r="A28" s="94">
        <v>23</v>
      </c>
      <c r="B28" s="97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0"/>
      <c r="X28" s="84">
        <f t="shared" si="5"/>
        <v>0</v>
      </c>
      <c r="Y28" s="79">
        <f t="shared" si="4"/>
        <v>0</v>
      </c>
      <c r="Z28" s="85" t="e">
        <f t="shared" si="0"/>
        <v>#DIV/0!</v>
      </c>
      <c r="AA28" s="88" t="e">
        <f t="shared" si="1"/>
        <v>#DIV/0!</v>
      </c>
      <c r="AB28" s="87" t="e">
        <f t="shared" si="2"/>
        <v>#DIV/0!</v>
      </c>
      <c r="AC28" s="80">
        <f t="shared" si="3"/>
        <v>0</v>
      </c>
      <c r="AD28" s="90"/>
    </row>
    <row r="29" spans="1:30" ht="15.95" customHeight="1" thickBot="1" x14ac:dyDescent="0.25">
      <c r="A29" s="39">
        <v>24</v>
      </c>
      <c r="B29" s="98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0"/>
      <c r="X29" s="84">
        <f t="shared" si="5"/>
        <v>0</v>
      </c>
      <c r="Y29" s="79">
        <f t="shared" si="4"/>
        <v>0</v>
      </c>
      <c r="Z29" s="85" t="e">
        <f t="shared" si="0"/>
        <v>#DIV/0!</v>
      </c>
      <c r="AA29" s="88" t="e">
        <f t="shared" si="1"/>
        <v>#DIV/0!</v>
      </c>
      <c r="AB29" s="87" t="e">
        <f t="shared" si="2"/>
        <v>#DIV/0!</v>
      </c>
      <c r="AC29" s="80">
        <f t="shared" si="3"/>
        <v>0</v>
      </c>
      <c r="AD29" s="90"/>
    </row>
    <row r="30" spans="1:30" ht="15.95" customHeight="1" thickBot="1" x14ac:dyDescent="0.25">
      <c r="A30" s="94">
        <v>25</v>
      </c>
      <c r="B30" s="98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0"/>
      <c r="X30" s="84">
        <f t="shared" si="5"/>
        <v>0</v>
      </c>
      <c r="Y30" s="79">
        <f t="shared" si="4"/>
        <v>0</v>
      </c>
      <c r="Z30" s="85" t="e">
        <f t="shared" ref="Z30:Z40" si="6">(COUNTIF($C30:$V30,"=10")*10+COUNTIF($C30:$V30,"=9")*9+COUNTIF($C30:$V30,"=8")*8+COUNTIF($C30:$V30,"=7")*7+COUNTIF($C30:$V30,"=6")*6+COUNTIF($C30:$V30,"=5")*5+COUNTIF($C30:$V30,"=4")*4+COUNTIF($C30:$V30,"=3")*3+COUNTIF($C30:$V30,"=2")*2+COUNTIF($C30:$V30,"=1")*1)/COUNTIF(C30:V30,"&gt;0")</f>
        <v>#DIV/0!</v>
      </c>
      <c r="AA30" s="88" t="e">
        <f t="shared" ref="AA30:AA40" si="7">(COUNTIF($C30:$V30,"=10")*100%+COUNTIF($C30:$V30,"=9")*96%+COUNTIF($C30:$V30,"=8")*90%+COUNTIF($C30:$V30,"=7")*74%+COUNTIF($C30:$V30,"=6")*55%+COUNTIF($C30:$V30,"=5")*45%+COUNTIF($C30:$V30,"=4")*40%+COUNTIF($C30:$V30,"=3")*32%+COUNTIF($C30:$V30,"=2")*20%+COUNTIF($C30:$V30,"=1")*12%)/COUNTIF(C30:V30,"&gt;0")</f>
        <v>#DIV/0!</v>
      </c>
      <c r="AB30" s="87" t="e">
        <f t="shared" ref="AB30:AB40" si="8">AVERAGE(C30:V30)</f>
        <v>#DIV/0!</v>
      </c>
      <c r="AC30" s="80">
        <f t="shared" ref="AC30:AC40" si="9">IF(COUNTIF(C30:V30,MIN(C30:V30))=1,MIN(C30:V30),0)</f>
        <v>0</v>
      </c>
      <c r="AD30" s="90"/>
    </row>
    <row r="31" spans="1:30" ht="15.95" customHeight="1" thickBot="1" x14ac:dyDescent="0.25">
      <c r="A31" s="39">
        <v>26</v>
      </c>
      <c r="B31" s="98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0"/>
      <c r="X31" s="84">
        <f t="shared" si="5"/>
        <v>0</v>
      </c>
      <c r="Y31" s="79">
        <f t="shared" si="4"/>
        <v>0</v>
      </c>
      <c r="Z31" s="85" t="e">
        <f t="shared" si="6"/>
        <v>#DIV/0!</v>
      </c>
      <c r="AA31" s="88" t="e">
        <f t="shared" si="7"/>
        <v>#DIV/0!</v>
      </c>
      <c r="AB31" s="87" t="e">
        <f t="shared" si="8"/>
        <v>#DIV/0!</v>
      </c>
      <c r="AC31" s="80">
        <f t="shared" si="9"/>
        <v>0</v>
      </c>
      <c r="AD31" s="90"/>
    </row>
    <row r="32" spans="1:30" ht="15.95" customHeight="1" thickBot="1" x14ac:dyDescent="0.25">
      <c r="A32" s="94">
        <v>27</v>
      </c>
      <c r="B32" s="98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0"/>
      <c r="X32" s="84">
        <f t="shared" si="5"/>
        <v>0</v>
      </c>
      <c r="Y32" s="79">
        <f t="shared" si="4"/>
        <v>0</v>
      </c>
      <c r="Z32" s="85" t="e">
        <f t="shared" si="6"/>
        <v>#DIV/0!</v>
      </c>
      <c r="AA32" s="88" t="e">
        <f t="shared" si="7"/>
        <v>#DIV/0!</v>
      </c>
      <c r="AB32" s="87" t="e">
        <f t="shared" si="8"/>
        <v>#DIV/0!</v>
      </c>
      <c r="AC32" s="80">
        <f t="shared" si="9"/>
        <v>0</v>
      </c>
      <c r="AD32" s="90"/>
    </row>
    <row r="33" spans="1:30" ht="15.95" customHeight="1" thickBot="1" x14ac:dyDescent="0.25">
      <c r="A33" s="39">
        <v>28</v>
      </c>
      <c r="B33" s="98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0"/>
      <c r="X33" s="84">
        <f t="shared" si="5"/>
        <v>0</v>
      </c>
      <c r="Y33" s="79">
        <f t="shared" si="4"/>
        <v>0</v>
      </c>
      <c r="Z33" s="85" t="e">
        <f t="shared" si="6"/>
        <v>#DIV/0!</v>
      </c>
      <c r="AA33" s="88" t="e">
        <f t="shared" si="7"/>
        <v>#DIV/0!</v>
      </c>
      <c r="AB33" s="87" t="e">
        <f t="shared" si="8"/>
        <v>#DIV/0!</v>
      </c>
      <c r="AC33" s="80">
        <f t="shared" si="9"/>
        <v>0</v>
      </c>
      <c r="AD33" s="90"/>
    </row>
    <row r="34" spans="1:30" ht="15.95" customHeight="1" thickBot="1" x14ac:dyDescent="0.25">
      <c r="A34" s="94">
        <v>29</v>
      </c>
      <c r="B34" s="98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0"/>
      <c r="X34" s="84">
        <f t="shared" si="5"/>
        <v>0</v>
      </c>
      <c r="Y34" s="79">
        <f t="shared" si="4"/>
        <v>0</v>
      </c>
      <c r="Z34" s="85" t="e">
        <f t="shared" si="6"/>
        <v>#DIV/0!</v>
      </c>
      <c r="AA34" s="88" t="e">
        <f t="shared" si="7"/>
        <v>#DIV/0!</v>
      </c>
      <c r="AB34" s="87" t="e">
        <f t="shared" si="8"/>
        <v>#DIV/0!</v>
      </c>
      <c r="AC34" s="80">
        <f t="shared" si="9"/>
        <v>0</v>
      </c>
      <c r="AD34" s="90"/>
    </row>
    <row r="35" spans="1:30" ht="15.95" customHeight="1" thickBot="1" x14ac:dyDescent="0.25">
      <c r="A35" s="39">
        <v>30</v>
      </c>
      <c r="B35" s="98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0"/>
      <c r="X35" s="84">
        <f t="shared" si="5"/>
        <v>0</v>
      </c>
      <c r="Y35" s="79">
        <f t="shared" si="4"/>
        <v>0</v>
      </c>
      <c r="Z35" s="85" t="e">
        <f t="shared" si="6"/>
        <v>#DIV/0!</v>
      </c>
      <c r="AA35" s="88" t="e">
        <f t="shared" si="7"/>
        <v>#DIV/0!</v>
      </c>
      <c r="AB35" s="87" t="e">
        <f t="shared" si="8"/>
        <v>#DIV/0!</v>
      </c>
      <c r="AC35" s="80">
        <f t="shared" si="9"/>
        <v>0</v>
      </c>
      <c r="AD35" s="90"/>
    </row>
    <row r="36" spans="1:30" ht="15.95" customHeight="1" thickBot="1" x14ac:dyDescent="0.25">
      <c r="A36" s="94">
        <v>31</v>
      </c>
      <c r="B36" s="98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0"/>
      <c r="X36" s="84">
        <f t="shared" si="5"/>
        <v>0</v>
      </c>
      <c r="Y36" s="79">
        <f t="shared" si="4"/>
        <v>0</v>
      </c>
      <c r="Z36" s="85" t="e">
        <f t="shared" si="6"/>
        <v>#DIV/0!</v>
      </c>
      <c r="AA36" s="88" t="e">
        <f t="shared" si="7"/>
        <v>#DIV/0!</v>
      </c>
      <c r="AB36" s="87" t="e">
        <f t="shared" si="8"/>
        <v>#DIV/0!</v>
      </c>
      <c r="AC36" s="80">
        <f t="shared" si="9"/>
        <v>0</v>
      </c>
      <c r="AD36" s="90"/>
    </row>
    <row r="37" spans="1:30" ht="15.95" customHeight="1" thickBot="1" x14ac:dyDescent="0.25">
      <c r="A37" s="39">
        <v>32</v>
      </c>
      <c r="B37" s="98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0"/>
      <c r="X37" s="84">
        <f t="shared" si="5"/>
        <v>0</v>
      </c>
      <c r="Y37" s="79">
        <f t="shared" si="4"/>
        <v>0</v>
      </c>
      <c r="Z37" s="85" t="e">
        <f t="shared" si="6"/>
        <v>#DIV/0!</v>
      </c>
      <c r="AA37" s="88" t="e">
        <f t="shared" si="7"/>
        <v>#DIV/0!</v>
      </c>
      <c r="AB37" s="87" t="e">
        <f t="shared" si="8"/>
        <v>#DIV/0!</v>
      </c>
      <c r="AC37" s="80">
        <f t="shared" si="9"/>
        <v>0</v>
      </c>
      <c r="AD37" s="90"/>
    </row>
    <row r="38" spans="1:30" ht="15.95" customHeight="1" thickBot="1" x14ac:dyDescent="0.25">
      <c r="A38" s="94">
        <v>33</v>
      </c>
      <c r="B38" s="98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0"/>
      <c r="X38" s="84">
        <f t="shared" si="5"/>
        <v>0</v>
      </c>
      <c r="Y38" s="79">
        <f t="shared" si="4"/>
        <v>0</v>
      </c>
      <c r="Z38" s="85" t="e">
        <f t="shared" si="6"/>
        <v>#DIV/0!</v>
      </c>
      <c r="AA38" s="88" t="e">
        <f t="shared" si="7"/>
        <v>#DIV/0!</v>
      </c>
      <c r="AB38" s="87" t="e">
        <f t="shared" si="8"/>
        <v>#DIV/0!</v>
      </c>
      <c r="AC38" s="80">
        <f t="shared" si="9"/>
        <v>0</v>
      </c>
      <c r="AD38" s="90"/>
    </row>
    <row r="39" spans="1:30" ht="15.95" customHeight="1" thickBot="1" x14ac:dyDescent="0.25">
      <c r="A39" s="39">
        <v>34</v>
      </c>
      <c r="B39" s="10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0"/>
      <c r="X39" s="84">
        <f t="shared" si="5"/>
        <v>0</v>
      </c>
      <c r="Y39" s="79">
        <f t="shared" si="4"/>
        <v>0</v>
      </c>
      <c r="Z39" s="85" t="e">
        <f t="shared" si="6"/>
        <v>#DIV/0!</v>
      </c>
      <c r="AA39" s="88" t="e">
        <f t="shared" si="7"/>
        <v>#DIV/0!</v>
      </c>
      <c r="AB39" s="87" t="e">
        <f t="shared" si="8"/>
        <v>#DIV/0!</v>
      </c>
      <c r="AC39" s="80">
        <f t="shared" si="9"/>
        <v>0</v>
      </c>
      <c r="AD39" s="90"/>
    </row>
    <row r="40" spans="1:30" ht="15.95" customHeight="1" thickBot="1" x14ac:dyDescent="0.25">
      <c r="A40" s="94">
        <v>35</v>
      </c>
      <c r="B40" s="10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0"/>
      <c r="X40" s="84">
        <f t="shared" si="5"/>
        <v>0</v>
      </c>
      <c r="Y40" s="79">
        <f t="shared" si="4"/>
        <v>0</v>
      </c>
      <c r="Z40" s="85" t="e">
        <f t="shared" si="6"/>
        <v>#DIV/0!</v>
      </c>
      <c r="AA40" s="88" t="e">
        <f t="shared" si="7"/>
        <v>#DIV/0!</v>
      </c>
      <c r="AB40" s="87" t="e">
        <f t="shared" si="8"/>
        <v>#DIV/0!</v>
      </c>
      <c r="AC40" s="80">
        <f t="shared" si="9"/>
        <v>0</v>
      </c>
      <c r="AD40" s="90"/>
    </row>
    <row r="41" spans="1:30" ht="15.95" customHeight="1" thickBot="1" x14ac:dyDescent="0.25">
      <c r="A41" s="43"/>
      <c r="B41" s="105" t="s">
        <v>19</v>
      </c>
      <c r="C41" s="101">
        <f t="shared" ref="C41:V41" si="10">COUNTIF(C$6:C$40,"=10")</f>
        <v>0</v>
      </c>
      <c r="D41" s="40">
        <f t="shared" si="10"/>
        <v>0</v>
      </c>
      <c r="E41" s="40">
        <f t="shared" si="10"/>
        <v>0</v>
      </c>
      <c r="F41" s="40">
        <f t="shared" si="10"/>
        <v>0</v>
      </c>
      <c r="G41" s="40">
        <f t="shared" si="10"/>
        <v>0</v>
      </c>
      <c r="H41" s="40">
        <f t="shared" si="10"/>
        <v>0</v>
      </c>
      <c r="I41" s="40">
        <f t="shared" si="10"/>
        <v>0</v>
      </c>
      <c r="J41" s="40">
        <f t="shared" si="10"/>
        <v>0</v>
      </c>
      <c r="K41" s="40">
        <f t="shared" si="10"/>
        <v>0</v>
      </c>
      <c r="L41" s="40">
        <f t="shared" si="10"/>
        <v>0</v>
      </c>
      <c r="M41" s="40">
        <f t="shared" si="10"/>
        <v>0</v>
      </c>
      <c r="N41" s="40">
        <f t="shared" si="10"/>
        <v>0</v>
      </c>
      <c r="O41" s="40">
        <f t="shared" si="10"/>
        <v>0</v>
      </c>
      <c r="P41" s="40">
        <f t="shared" si="10"/>
        <v>0</v>
      </c>
      <c r="Q41" s="40">
        <f t="shared" si="10"/>
        <v>0</v>
      </c>
      <c r="R41" s="40">
        <f t="shared" si="10"/>
        <v>0</v>
      </c>
      <c r="S41" s="40">
        <f t="shared" si="10"/>
        <v>0</v>
      </c>
      <c r="T41" s="40">
        <f t="shared" si="10"/>
        <v>0</v>
      </c>
      <c r="U41" s="40">
        <f t="shared" si="10"/>
        <v>0</v>
      </c>
      <c r="V41" s="40">
        <f t="shared" si="10"/>
        <v>0</v>
      </c>
      <c r="W41" s="44"/>
      <c r="X41" s="43"/>
      <c r="Y41" s="43"/>
      <c r="Z41" s="83"/>
      <c r="AA41" s="83"/>
      <c r="AB41" s="83"/>
      <c r="AC41" s="43"/>
      <c r="AD41" s="43"/>
    </row>
    <row r="42" spans="1:30" ht="15.95" customHeight="1" thickBot="1" x14ac:dyDescent="0.25">
      <c r="A42" s="43"/>
      <c r="B42" s="106" t="s">
        <v>20</v>
      </c>
      <c r="C42" s="102">
        <f t="shared" ref="C42:V42" si="11">COUNTIF(C$6:C$40,"=9")</f>
        <v>0</v>
      </c>
      <c r="D42" s="41">
        <f t="shared" si="11"/>
        <v>0</v>
      </c>
      <c r="E42" s="41">
        <f t="shared" si="11"/>
        <v>0</v>
      </c>
      <c r="F42" s="41">
        <f t="shared" si="11"/>
        <v>0</v>
      </c>
      <c r="G42" s="41">
        <f t="shared" si="11"/>
        <v>0</v>
      </c>
      <c r="H42" s="41">
        <f t="shared" si="11"/>
        <v>0</v>
      </c>
      <c r="I42" s="41">
        <f t="shared" si="11"/>
        <v>0</v>
      </c>
      <c r="J42" s="41">
        <f t="shared" si="11"/>
        <v>0</v>
      </c>
      <c r="K42" s="41">
        <f t="shared" si="11"/>
        <v>0</v>
      </c>
      <c r="L42" s="41">
        <f t="shared" si="11"/>
        <v>0</v>
      </c>
      <c r="M42" s="41">
        <f t="shared" si="11"/>
        <v>0</v>
      </c>
      <c r="N42" s="41">
        <f t="shared" si="11"/>
        <v>0</v>
      </c>
      <c r="O42" s="41">
        <f t="shared" si="11"/>
        <v>0</v>
      </c>
      <c r="P42" s="41">
        <f t="shared" si="11"/>
        <v>0</v>
      </c>
      <c r="Q42" s="41">
        <f t="shared" si="11"/>
        <v>0</v>
      </c>
      <c r="R42" s="41">
        <f t="shared" si="11"/>
        <v>0</v>
      </c>
      <c r="S42" s="41">
        <f t="shared" si="11"/>
        <v>0</v>
      </c>
      <c r="T42" s="41">
        <f t="shared" si="11"/>
        <v>0</v>
      </c>
      <c r="U42" s="41">
        <f t="shared" si="11"/>
        <v>0</v>
      </c>
      <c r="V42" s="41">
        <f t="shared" si="11"/>
        <v>0</v>
      </c>
      <c r="W42" s="45"/>
      <c r="X42" s="43"/>
      <c r="Y42" s="43"/>
      <c r="Z42" s="83"/>
      <c r="AA42" s="83"/>
      <c r="AB42" s="82" t="e">
        <f>AVERAGE(AB6:AB40)</f>
        <v>#DIV/0!</v>
      </c>
      <c r="AC42" s="43"/>
      <c r="AD42" s="43"/>
    </row>
    <row r="43" spans="1:30" ht="15.95" customHeight="1" thickBot="1" x14ac:dyDescent="0.25">
      <c r="A43" s="43"/>
      <c r="B43" s="105" t="s">
        <v>21</v>
      </c>
      <c r="C43" s="102">
        <f t="shared" ref="C43:V43" si="12">COUNTIF(C$6:C$40,"=8")</f>
        <v>0</v>
      </c>
      <c r="D43" s="41">
        <f t="shared" si="12"/>
        <v>0</v>
      </c>
      <c r="E43" s="41">
        <f t="shared" si="12"/>
        <v>0</v>
      </c>
      <c r="F43" s="41">
        <f t="shared" si="12"/>
        <v>0</v>
      </c>
      <c r="G43" s="41">
        <f t="shared" si="12"/>
        <v>0</v>
      </c>
      <c r="H43" s="41">
        <f t="shared" si="12"/>
        <v>0</v>
      </c>
      <c r="I43" s="41">
        <f t="shared" si="12"/>
        <v>0</v>
      </c>
      <c r="J43" s="41">
        <f t="shared" si="12"/>
        <v>0</v>
      </c>
      <c r="K43" s="41">
        <f t="shared" si="12"/>
        <v>0</v>
      </c>
      <c r="L43" s="41">
        <f t="shared" si="12"/>
        <v>0</v>
      </c>
      <c r="M43" s="41">
        <f t="shared" si="12"/>
        <v>0</v>
      </c>
      <c r="N43" s="41">
        <f t="shared" si="12"/>
        <v>0</v>
      </c>
      <c r="O43" s="41">
        <f t="shared" si="12"/>
        <v>0</v>
      </c>
      <c r="P43" s="41">
        <f t="shared" si="12"/>
        <v>0</v>
      </c>
      <c r="Q43" s="41">
        <f t="shared" si="12"/>
        <v>0</v>
      </c>
      <c r="R43" s="41">
        <f t="shared" si="12"/>
        <v>0</v>
      </c>
      <c r="S43" s="41">
        <f t="shared" si="12"/>
        <v>0</v>
      </c>
      <c r="T43" s="41">
        <f t="shared" si="12"/>
        <v>0</v>
      </c>
      <c r="U43" s="41">
        <f t="shared" si="12"/>
        <v>0</v>
      </c>
      <c r="V43" s="41">
        <f t="shared" si="12"/>
        <v>0</v>
      </c>
      <c r="W43" s="45"/>
      <c r="X43" s="43"/>
      <c r="Y43" s="43"/>
      <c r="Z43" s="43"/>
      <c r="AA43" s="43"/>
      <c r="AB43" s="43"/>
      <c r="AC43" s="43"/>
      <c r="AD43" s="43"/>
    </row>
    <row r="44" spans="1:30" ht="15.95" customHeight="1" thickBot="1" x14ac:dyDescent="0.25">
      <c r="A44" s="43"/>
      <c r="B44" s="105" t="s">
        <v>22</v>
      </c>
      <c r="C44" s="102">
        <f t="shared" ref="C44:V44" si="13">COUNTIF(C$6:C$40,"=7")</f>
        <v>0</v>
      </c>
      <c r="D44" s="41">
        <f t="shared" si="13"/>
        <v>0</v>
      </c>
      <c r="E44" s="41">
        <f t="shared" si="13"/>
        <v>0</v>
      </c>
      <c r="F44" s="41">
        <f t="shared" si="13"/>
        <v>0</v>
      </c>
      <c r="G44" s="41">
        <f t="shared" si="13"/>
        <v>0</v>
      </c>
      <c r="H44" s="41">
        <f t="shared" si="13"/>
        <v>0</v>
      </c>
      <c r="I44" s="41">
        <f t="shared" si="13"/>
        <v>0</v>
      </c>
      <c r="J44" s="41">
        <f t="shared" si="13"/>
        <v>0</v>
      </c>
      <c r="K44" s="41">
        <f t="shared" si="13"/>
        <v>0</v>
      </c>
      <c r="L44" s="41">
        <f t="shared" si="13"/>
        <v>0</v>
      </c>
      <c r="M44" s="41">
        <f t="shared" si="13"/>
        <v>0</v>
      </c>
      <c r="N44" s="41">
        <f t="shared" si="13"/>
        <v>0</v>
      </c>
      <c r="O44" s="41">
        <f t="shared" si="13"/>
        <v>0</v>
      </c>
      <c r="P44" s="41">
        <f t="shared" si="13"/>
        <v>0</v>
      </c>
      <c r="Q44" s="41">
        <f t="shared" si="13"/>
        <v>0</v>
      </c>
      <c r="R44" s="41">
        <f t="shared" si="13"/>
        <v>0</v>
      </c>
      <c r="S44" s="41">
        <f t="shared" si="13"/>
        <v>0</v>
      </c>
      <c r="T44" s="41">
        <f t="shared" si="13"/>
        <v>0</v>
      </c>
      <c r="U44" s="41">
        <f t="shared" si="13"/>
        <v>0</v>
      </c>
      <c r="V44" s="41">
        <f t="shared" si="13"/>
        <v>0</v>
      </c>
      <c r="W44" s="45"/>
      <c r="X44" s="43"/>
      <c r="Y44" s="43"/>
      <c r="Z44" s="43"/>
      <c r="AA44" s="43"/>
      <c r="AB44" s="43"/>
      <c r="AC44" s="43"/>
      <c r="AD44" s="43"/>
    </row>
    <row r="45" spans="1:30" ht="15.95" customHeight="1" thickBot="1" x14ac:dyDescent="0.25">
      <c r="A45" s="43"/>
      <c r="B45" s="105" t="s">
        <v>23</v>
      </c>
      <c r="C45" s="102">
        <f t="shared" ref="C45:V45" si="14">COUNTIF(C$6:C$40,"=6")</f>
        <v>0</v>
      </c>
      <c r="D45" s="41">
        <f t="shared" si="14"/>
        <v>0</v>
      </c>
      <c r="E45" s="41">
        <f t="shared" si="14"/>
        <v>0</v>
      </c>
      <c r="F45" s="41">
        <f t="shared" si="14"/>
        <v>0</v>
      </c>
      <c r="G45" s="41">
        <f t="shared" si="14"/>
        <v>0</v>
      </c>
      <c r="H45" s="41">
        <f t="shared" si="14"/>
        <v>0</v>
      </c>
      <c r="I45" s="41">
        <f t="shared" si="14"/>
        <v>0</v>
      </c>
      <c r="J45" s="41">
        <f t="shared" si="14"/>
        <v>0</v>
      </c>
      <c r="K45" s="41">
        <f t="shared" si="14"/>
        <v>0</v>
      </c>
      <c r="L45" s="41">
        <f t="shared" si="14"/>
        <v>0</v>
      </c>
      <c r="M45" s="41">
        <f t="shared" si="14"/>
        <v>0</v>
      </c>
      <c r="N45" s="41">
        <f t="shared" si="14"/>
        <v>0</v>
      </c>
      <c r="O45" s="41">
        <f t="shared" si="14"/>
        <v>0</v>
      </c>
      <c r="P45" s="41">
        <f t="shared" si="14"/>
        <v>0</v>
      </c>
      <c r="Q45" s="41">
        <f t="shared" si="14"/>
        <v>0</v>
      </c>
      <c r="R45" s="41">
        <f t="shared" si="14"/>
        <v>0</v>
      </c>
      <c r="S45" s="41">
        <f t="shared" si="14"/>
        <v>0</v>
      </c>
      <c r="T45" s="41">
        <f t="shared" si="14"/>
        <v>0</v>
      </c>
      <c r="U45" s="41">
        <f t="shared" si="14"/>
        <v>0</v>
      </c>
      <c r="V45" s="41">
        <f t="shared" si="14"/>
        <v>0</v>
      </c>
      <c r="W45" s="45"/>
      <c r="X45" s="43"/>
      <c r="Y45" s="43"/>
      <c r="Z45" s="43"/>
      <c r="AA45" s="43"/>
      <c r="AB45" s="43"/>
      <c r="AC45" s="43"/>
      <c r="AD45" s="43"/>
    </row>
    <row r="46" spans="1:30" ht="15.95" customHeight="1" thickBot="1" x14ac:dyDescent="0.25">
      <c r="A46" s="43"/>
      <c r="B46" s="105" t="s">
        <v>24</v>
      </c>
      <c r="C46" s="102">
        <f t="shared" ref="C46:V46" si="15">COUNTIF(C$6:C$40,"=5")</f>
        <v>0</v>
      </c>
      <c r="D46" s="41">
        <f t="shared" si="15"/>
        <v>0</v>
      </c>
      <c r="E46" s="41">
        <f t="shared" si="15"/>
        <v>0</v>
      </c>
      <c r="F46" s="41">
        <f t="shared" si="15"/>
        <v>0</v>
      </c>
      <c r="G46" s="41">
        <f t="shared" si="15"/>
        <v>0</v>
      </c>
      <c r="H46" s="41">
        <f t="shared" si="15"/>
        <v>0</v>
      </c>
      <c r="I46" s="41">
        <f t="shared" si="15"/>
        <v>0</v>
      </c>
      <c r="J46" s="41">
        <f t="shared" si="15"/>
        <v>0</v>
      </c>
      <c r="K46" s="41">
        <f t="shared" si="15"/>
        <v>0</v>
      </c>
      <c r="L46" s="41">
        <f t="shared" si="15"/>
        <v>0</v>
      </c>
      <c r="M46" s="41">
        <f t="shared" si="15"/>
        <v>0</v>
      </c>
      <c r="N46" s="41">
        <f t="shared" si="15"/>
        <v>0</v>
      </c>
      <c r="O46" s="41">
        <f t="shared" si="15"/>
        <v>0</v>
      </c>
      <c r="P46" s="41">
        <f t="shared" si="15"/>
        <v>0</v>
      </c>
      <c r="Q46" s="41">
        <f t="shared" si="15"/>
        <v>0</v>
      </c>
      <c r="R46" s="41">
        <f t="shared" si="15"/>
        <v>0</v>
      </c>
      <c r="S46" s="41">
        <f t="shared" si="15"/>
        <v>0</v>
      </c>
      <c r="T46" s="41">
        <f t="shared" si="15"/>
        <v>0</v>
      </c>
      <c r="U46" s="41">
        <f t="shared" si="15"/>
        <v>0</v>
      </c>
      <c r="V46" s="41">
        <f t="shared" si="15"/>
        <v>0</v>
      </c>
      <c r="W46" s="45"/>
      <c r="X46" s="43"/>
      <c r="Y46" s="43"/>
      <c r="Z46" s="43"/>
      <c r="AA46" s="43"/>
      <c r="AB46" s="43"/>
      <c r="AC46" s="43"/>
      <c r="AD46" s="43"/>
    </row>
    <row r="47" spans="1:30" ht="15.95" customHeight="1" thickBot="1" x14ac:dyDescent="0.25">
      <c r="A47" s="43"/>
      <c r="B47" s="105" t="s">
        <v>25</v>
      </c>
      <c r="C47" s="102">
        <f t="shared" ref="C47:V47" si="16">COUNTIF(C$6:C$40,"=4")</f>
        <v>0</v>
      </c>
      <c r="D47" s="41">
        <f t="shared" si="16"/>
        <v>0</v>
      </c>
      <c r="E47" s="41">
        <f t="shared" si="16"/>
        <v>0</v>
      </c>
      <c r="F47" s="41">
        <f t="shared" si="16"/>
        <v>0</v>
      </c>
      <c r="G47" s="41">
        <f t="shared" si="16"/>
        <v>0</v>
      </c>
      <c r="H47" s="41">
        <f t="shared" si="16"/>
        <v>0</v>
      </c>
      <c r="I47" s="41">
        <f t="shared" si="16"/>
        <v>0</v>
      </c>
      <c r="J47" s="41">
        <f t="shared" si="16"/>
        <v>0</v>
      </c>
      <c r="K47" s="41">
        <f t="shared" si="16"/>
        <v>0</v>
      </c>
      <c r="L47" s="41">
        <f t="shared" si="16"/>
        <v>0</v>
      </c>
      <c r="M47" s="41">
        <f t="shared" si="16"/>
        <v>0</v>
      </c>
      <c r="N47" s="41">
        <f t="shared" si="16"/>
        <v>0</v>
      </c>
      <c r="O47" s="41">
        <f t="shared" si="16"/>
        <v>0</v>
      </c>
      <c r="P47" s="41">
        <f t="shared" si="16"/>
        <v>0</v>
      </c>
      <c r="Q47" s="41">
        <f t="shared" si="16"/>
        <v>0</v>
      </c>
      <c r="R47" s="41">
        <f t="shared" si="16"/>
        <v>0</v>
      </c>
      <c r="S47" s="41">
        <f t="shared" si="16"/>
        <v>0</v>
      </c>
      <c r="T47" s="41">
        <f t="shared" si="16"/>
        <v>0</v>
      </c>
      <c r="U47" s="41">
        <f t="shared" si="16"/>
        <v>0</v>
      </c>
      <c r="V47" s="41">
        <f t="shared" si="16"/>
        <v>0</v>
      </c>
      <c r="W47" s="44"/>
      <c r="X47" s="43"/>
      <c r="Y47" s="43"/>
      <c r="Z47" s="43"/>
      <c r="AA47" s="43"/>
      <c r="AB47" s="43"/>
      <c r="AC47" s="43"/>
      <c r="AD47" s="43"/>
    </row>
    <row r="48" spans="1:30" ht="15.95" customHeight="1" thickBot="1" x14ac:dyDescent="0.25">
      <c r="A48" s="43"/>
      <c r="B48" s="105" t="s">
        <v>26</v>
      </c>
      <c r="C48" s="102">
        <f t="shared" ref="C48:V48" si="17">COUNTIF(C$6:C$40,"=3")</f>
        <v>0</v>
      </c>
      <c r="D48" s="41">
        <f t="shared" si="17"/>
        <v>0</v>
      </c>
      <c r="E48" s="41">
        <f t="shared" si="17"/>
        <v>0</v>
      </c>
      <c r="F48" s="41">
        <f t="shared" si="17"/>
        <v>0</v>
      </c>
      <c r="G48" s="41">
        <f t="shared" si="17"/>
        <v>0</v>
      </c>
      <c r="H48" s="41">
        <f t="shared" si="17"/>
        <v>0</v>
      </c>
      <c r="I48" s="41">
        <f t="shared" si="17"/>
        <v>0</v>
      </c>
      <c r="J48" s="41">
        <f t="shared" si="17"/>
        <v>0</v>
      </c>
      <c r="K48" s="41">
        <f t="shared" si="17"/>
        <v>0</v>
      </c>
      <c r="L48" s="41">
        <f t="shared" si="17"/>
        <v>0</v>
      </c>
      <c r="M48" s="41">
        <f t="shared" si="17"/>
        <v>0</v>
      </c>
      <c r="N48" s="41">
        <f t="shared" si="17"/>
        <v>0</v>
      </c>
      <c r="O48" s="41">
        <f t="shared" si="17"/>
        <v>0</v>
      </c>
      <c r="P48" s="41">
        <f t="shared" si="17"/>
        <v>0</v>
      </c>
      <c r="Q48" s="41">
        <f t="shared" si="17"/>
        <v>0</v>
      </c>
      <c r="R48" s="41">
        <f t="shared" si="17"/>
        <v>0</v>
      </c>
      <c r="S48" s="41">
        <f t="shared" si="17"/>
        <v>0</v>
      </c>
      <c r="T48" s="41">
        <f t="shared" si="17"/>
        <v>0</v>
      </c>
      <c r="U48" s="41">
        <f t="shared" si="17"/>
        <v>0</v>
      </c>
      <c r="V48" s="41">
        <f t="shared" si="17"/>
        <v>0</v>
      </c>
      <c r="W48" s="44"/>
      <c r="X48" s="43"/>
      <c r="Y48" s="43"/>
      <c r="Z48" s="43"/>
      <c r="AA48" s="43"/>
      <c r="AB48" s="43"/>
      <c r="AC48" s="43"/>
      <c r="AD48" s="43"/>
    </row>
    <row r="49" spans="1:30" ht="15.95" customHeight="1" thickBot="1" x14ac:dyDescent="0.25">
      <c r="A49" s="43"/>
      <c r="B49" s="105" t="s">
        <v>27</v>
      </c>
      <c r="C49" s="102">
        <f t="shared" ref="C49:V49" si="18">COUNTIF(C$6:C$40,"=2")</f>
        <v>0</v>
      </c>
      <c r="D49" s="41">
        <f t="shared" si="18"/>
        <v>0</v>
      </c>
      <c r="E49" s="41">
        <f t="shared" si="18"/>
        <v>0</v>
      </c>
      <c r="F49" s="41">
        <f t="shared" si="18"/>
        <v>0</v>
      </c>
      <c r="G49" s="41">
        <f t="shared" si="18"/>
        <v>0</v>
      </c>
      <c r="H49" s="41">
        <f t="shared" si="18"/>
        <v>0</v>
      </c>
      <c r="I49" s="41">
        <f t="shared" si="18"/>
        <v>0</v>
      </c>
      <c r="J49" s="41">
        <f t="shared" si="18"/>
        <v>0</v>
      </c>
      <c r="K49" s="41">
        <f t="shared" si="18"/>
        <v>0</v>
      </c>
      <c r="L49" s="41">
        <f t="shared" si="18"/>
        <v>0</v>
      </c>
      <c r="M49" s="41">
        <f t="shared" si="18"/>
        <v>0</v>
      </c>
      <c r="N49" s="41">
        <f t="shared" si="18"/>
        <v>0</v>
      </c>
      <c r="O49" s="41">
        <f t="shared" si="18"/>
        <v>0</v>
      </c>
      <c r="P49" s="41">
        <f t="shared" si="18"/>
        <v>0</v>
      </c>
      <c r="Q49" s="41">
        <f t="shared" si="18"/>
        <v>0</v>
      </c>
      <c r="R49" s="41">
        <f t="shared" si="18"/>
        <v>0</v>
      </c>
      <c r="S49" s="41">
        <f t="shared" si="18"/>
        <v>0</v>
      </c>
      <c r="T49" s="41">
        <f t="shared" si="18"/>
        <v>0</v>
      </c>
      <c r="U49" s="41">
        <f t="shared" si="18"/>
        <v>0</v>
      </c>
      <c r="V49" s="41">
        <f t="shared" si="18"/>
        <v>0</v>
      </c>
      <c r="W49" s="44"/>
      <c r="X49" s="43"/>
      <c r="Y49" s="43"/>
      <c r="Z49" s="43"/>
      <c r="AA49" s="43"/>
      <c r="AB49" s="43"/>
      <c r="AC49" s="43"/>
      <c r="AD49" s="43"/>
    </row>
    <row r="50" spans="1:30" ht="15.95" customHeight="1" thickBot="1" x14ac:dyDescent="0.25">
      <c r="A50" s="43"/>
      <c r="B50" s="105" t="s">
        <v>28</v>
      </c>
      <c r="C50" s="103">
        <f t="shared" ref="C50:V50" si="19">COUNTIF(C$6:C$40,"=1")</f>
        <v>0</v>
      </c>
      <c r="D50" s="42">
        <f t="shared" si="19"/>
        <v>0</v>
      </c>
      <c r="E50" s="42">
        <f t="shared" si="19"/>
        <v>0</v>
      </c>
      <c r="F50" s="42">
        <f t="shared" si="19"/>
        <v>0</v>
      </c>
      <c r="G50" s="42">
        <f t="shared" si="19"/>
        <v>0</v>
      </c>
      <c r="H50" s="42">
        <f t="shared" si="19"/>
        <v>0</v>
      </c>
      <c r="I50" s="42">
        <f t="shared" si="19"/>
        <v>0</v>
      </c>
      <c r="J50" s="42">
        <f t="shared" si="19"/>
        <v>0</v>
      </c>
      <c r="K50" s="42">
        <f t="shared" si="19"/>
        <v>0</v>
      </c>
      <c r="L50" s="42">
        <f t="shared" si="19"/>
        <v>0</v>
      </c>
      <c r="M50" s="42">
        <f t="shared" si="19"/>
        <v>0</v>
      </c>
      <c r="N50" s="42">
        <f t="shared" si="19"/>
        <v>0</v>
      </c>
      <c r="O50" s="42">
        <f t="shared" si="19"/>
        <v>0</v>
      </c>
      <c r="P50" s="42">
        <f t="shared" si="19"/>
        <v>0</v>
      </c>
      <c r="Q50" s="42">
        <f t="shared" si="19"/>
        <v>0</v>
      </c>
      <c r="R50" s="42">
        <f t="shared" si="19"/>
        <v>0</v>
      </c>
      <c r="S50" s="42">
        <f t="shared" si="19"/>
        <v>0</v>
      </c>
      <c r="T50" s="42">
        <f t="shared" si="19"/>
        <v>0</v>
      </c>
      <c r="U50" s="42">
        <f t="shared" si="19"/>
        <v>0</v>
      </c>
      <c r="V50" s="42">
        <f t="shared" si="19"/>
        <v>0</v>
      </c>
      <c r="W50" s="44"/>
      <c r="X50" s="43"/>
      <c r="Y50" s="43"/>
      <c r="Z50" s="43"/>
      <c r="AA50" s="43"/>
      <c r="AB50" s="43"/>
      <c r="AC50" s="43"/>
      <c r="AD50" s="43"/>
    </row>
    <row r="51" spans="1:30" ht="13.5" thickBot="1" x14ac:dyDescent="0.25">
      <c r="A51" s="43"/>
      <c r="B51" s="105" t="s">
        <v>30</v>
      </c>
      <c r="C51" s="46">
        <f t="shared" ref="C51:V51" si="20">COUNTIF(C$6:C$40,"н/а")</f>
        <v>0</v>
      </c>
      <c r="D51" s="47">
        <f t="shared" si="20"/>
        <v>0</v>
      </c>
      <c r="E51" s="47">
        <f t="shared" si="20"/>
        <v>0</v>
      </c>
      <c r="F51" s="47">
        <f t="shared" si="20"/>
        <v>0</v>
      </c>
      <c r="G51" s="47">
        <f t="shared" si="20"/>
        <v>0</v>
      </c>
      <c r="H51" s="47">
        <f t="shared" si="20"/>
        <v>0</v>
      </c>
      <c r="I51" s="47">
        <f t="shared" si="20"/>
        <v>0</v>
      </c>
      <c r="J51" s="47">
        <f t="shared" si="20"/>
        <v>0</v>
      </c>
      <c r="K51" s="47">
        <f t="shared" si="20"/>
        <v>0</v>
      </c>
      <c r="L51" s="47">
        <f t="shared" si="20"/>
        <v>0</v>
      </c>
      <c r="M51" s="47">
        <f t="shared" si="20"/>
        <v>0</v>
      </c>
      <c r="N51" s="47">
        <f t="shared" si="20"/>
        <v>0</v>
      </c>
      <c r="O51" s="47">
        <f t="shared" si="20"/>
        <v>0</v>
      </c>
      <c r="P51" s="47">
        <f t="shared" si="20"/>
        <v>0</v>
      </c>
      <c r="Q51" s="47">
        <f t="shared" si="20"/>
        <v>0</v>
      </c>
      <c r="R51" s="47">
        <f t="shared" si="20"/>
        <v>0</v>
      </c>
      <c r="S51" s="47">
        <f t="shared" si="20"/>
        <v>0</v>
      </c>
      <c r="T51" s="47">
        <f t="shared" si="20"/>
        <v>0</v>
      </c>
      <c r="U51" s="47">
        <f t="shared" si="20"/>
        <v>0</v>
      </c>
      <c r="V51" s="47">
        <f t="shared" si="20"/>
        <v>0</v>
      </c>
      <c r="W51" s="44"/>
      <c r="X51" s="43"/>
      <c r="Y51" s="43"/>
      <c r="Z51" s="43"/>
      <c r="AA51" s="43"/>
      <c r="AB51" s="43"/>
      <c r="AC51" s="43"/>
      <c r="AD51" s="43"/>
    </row>
    <row r="52" spans="1:30" ht="13.5" thickBot="1" x14ac:dyDescent="0.25">
      <c r="A52" s="43"/>
      <c r="B52" s="105" t="s">
        <v>72</v>
      </c>
      <c r="C52" s="108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47">
        <f>COUNTIF(U$6:U$40,"зач")</f>
        <v>0</v>
      </c>
      <c r="V52" s="61"/>
      <c r="W52" s="44"/>
      <c r="X52" s="43"/>
      <c r="Y52" s="43"/>
      <c r="Z52" s="43"/>
      <c r="AA52" s="43"/>
      <c r="AB52" s="43"/>
      <c r="AC52" s="43"/>
      <c r="AD52" s="43"/>
    </row>
    <row r="53" spans="1:30" ht="13.5" thickBot="1" x14ac:dyDescent="0.25">
      <c r="A53" s="43"/>
      <c r="B53" s="107" t="s">
        <v>57</v>
      </c>
      <c r="C53" s="48" t="e">
        <f t="shared" ref="C53:V53" si="21">(C41*10+C42*9+C43*8+C44*7+C45*6+C46*5+C47*4+C48*3+C49*2+C50*1)/SUM(C41:C51)</f>
        <v>#DIV/0!</v>
      </c>
      <c r="D53" s="48" t="e">
        <f t="shared" si="21"/>
        <v>#DIV/0!</v>
      </c>
      <c r="E53" s="48" t="e">
        <f t="shared" si="21"/>
        <v>#DIV/0!</v>
      </c>
      <c r="F53" s="48" t="e">
        <f t="shared" si="21"/>
        <v>#DIV/0!</v>
      </c>
      <c r="G53" s="48" t="e">
        <f t="shared" si="21"/>
        <v>#DIV/0!</v>
      </c>
      <c r="H53" s="48" t="e">
        <f t="shared" si="21"/>
        <v>#DIV/0!</v>
      </c>
      <c r="I53" s="48" t="e">
        <f t="shared" si="21"/>
        <v>#DIV/0!</v>
      </c>
      <c r="J53" s="48" t="e">
        <f t="shared" si="21"/>
        <v>#DIV/0!</v>
      </c>
      <c r="K53" s="48" t="e">
        <f t="shared" si="21"/>
        <v>#DIV/0!</v>
      </c>
      <c r="L53" s="48" t="e">
        <f t="shared" si="21"/>
        <v>#DIV/0!</v>
      </c>
      <c r="M53" s="48" t="e">
        <f t="shared" si="21"/>
        <v>#DIV/0!</v>
      </c>
      <c r="N53" s="48" t="e">
        <f t="shared" si="21"/>
        <v>#DIV/0!</v>
      </c>
      <c r="O53" s="48" t="e">
        <f t="shared" si="21"/>
        <v>#DIV/0!</v>
      </c>
      <c r="P53" s="48" t="e">
        <f t="shared" si="21"/>
        <v>#DIV/0!</v>
      </c>
      <c r="Q53" s="48" t="e">
        <f t="shared" si="21"/>
        <v>#DIV/0!</v>
      </c>
      <c r="R53" s="48" t="e">
        <f t="shared" si="21"/>
        <v>#DIV/0!</v>
      </c>
      <c r="S53" s="48" t="e">
        <f t="shared" si="21"/>
        <v>#DIV/0!</v>
      </c>
      <c r="T53" s="48" t="e">
        <f t="shared" si="21"/>
        <v>#DIV/0!</v>
      </c>
      <c r="U53" s="48" t="e">
        <f t="shared" si="21"/>
        <v>#DIV/0!</v>
      </c>
      <c r="V53" s="48" t="e">
        <f t="shared" si="21"/>
        <v>#DIV/0!</v>
      </c>
      <c r="W53" s="43"/>
      <c r="X53" s="43"/>
      <c r="Y53" s="43"/>
      <c r="Z53" s="43"/>
      <c r="AA53" s="43"/>
      <c r="AB53" s="43"/>
      <c r="AC53" s="43"/>
      <c r="AD53" s="43"/>
    </row>
    <row r="54" spans="1:30" ht="13.5" thickBot="1" x14ac:dyDescent="0.25">
      <c r="A54" s="43"/>
      <c r="B54" s="107" t="s">
        <v>59</v>
      </c>
      <c r="C54" s="49" t="e">
        <f>SUM(C41:C44)/SUM(C41:C51)</f>
        <v>#DIV/0!</v>
      </c>
      <c r="D54" s="49" t="e">
        <f>SUM(D41:D44)/SUM(D41:D51)</f>
        <v>#DIV/0!</v>
      </c>
      <c r="E54" s="49" t="e">
        <f t="shared" ref="E54:V54" si="22">SUM(E41:E44)/SUM(E41:E51)</f>
        <v>#DIV/0!</v>
      </c>
      <c r="F54" s="49" t="e">
        <f t="shared" si="22"/>
        <v>#DIV/0!</v>
      </c>
      <c r="G54" s="49" t="e">
        <f t="shared" si="22"/>
        <v>#DIV/0!</v>
      </c>
      <c r="H54" s="49" t="e">
        <f t="shared" si="22"/>
        <v>#DIV/0!</v>
      </c>
      <c r="I54" s="49" t="e">
        <f t="shared" si="22"/>
        <v>#DIV/0!</v>
      </c>
      <c r="J54" s="49" t="e">
        <f t="shared" si="22"/>
        <v>#DIV/0!</v>
      </c>
      <c r="K54" s="49" t="e">
        <f>SUM(K41:K44)/SUM(K41:K51)</f>
        <v>#DIV/0!</v>
      </c>
      <c r="L54" s="49" t="e">
        <f t="shared" si="22"/>
        <v>#DIV/0!</v>
      </c>
      <c r="M54" s="49" t="e">
        <f t="shared" si="22"/>
        <v>#DIV/0!</v>
      </c>
      <c r="N54" s="49" t="e">
        <f t="shared" si="22"/>
        <v>#DIV/0!</v>
      </c>
      <c r="O54" s="49" t="e">
        <f t="shared" si="22"/>
        <v>#DIV/0!</v>
      </c>
      <c r="P54" s="49" t="e">
        <f t="shared" si="22"/>
        <v>#DIV/0!</v>
      </c>
      <c r="Q54" s="49" t="e">
        <f t="shared" si="22"/>
        <v>#DIV/0!</v>
      </c>
      <c r="R54" s="49" t="e">
        <f t="shared" si="22"/>
        <v>#DIV/0!</v>
      </c>
      <c r="S54" s="49" t="e">
        <f t="shared" si="22"/>
        <v>#DIV/0!</v>
      </c>
      <c r="T54" s="49" t="e">
        <f t="shared" si="22"/>
        <v>#DIV/0!</v>
      </c>
      <c r="U54" s="49" t="e">
        <f t="shared" si="22"/>
        <v>#DIV/0!</v>
      </c>
      <c r="V54" s="49" t="e">
        <f t="shared" si="22"/>
        <v>#DIV/0!</v>
      </c>
      <c r="W54" s="43"/>
      <c r="X54" s="43"/>
      <c r="Y54" s="43"/>
      <c r="Z54" s="43"/>
      <c r="AA54" s="43"/>
      <c r="AB54" s="43"/>
      <c r="AC54" s="43"/>
      <c r="AD54" s="43"/>
    </row>
    <row r="55" spans="1:30" ht="13.5" thickBot="1" x14ac:dyDescent="0.25">
      <c r="A55" s="43"/>
      <c r="B55" s="107" t="s">
        <v>58</v>
      </c>
      <c r="C55" s="60" t="e">
        <f t="shared" ref="C55:V55" si="23">(COUNTIF(C6:C40,"=10")*100%+COUNTIF(C6:C40,"=9")*96%+COUNTIF(C6:C40,"=8")*90%+COUNTIF(C6:C40,"=7")*74%+COUNTIF(C6:C40,"=6")*55%+COUNTIF(C6:C40,"=5")*45%+COUNTIF(C6:C40,"=4")*40%+COUNTIF(C6:C40,"=3")*32%+COUNTIF(C6:C40,"=2")*20%+COUNTIF(C6:C40,"=1")*12%)/COUNTIF(C6:C40,"&gt;0")</f>
        <v>#DIV/0!</v>
      </c>
      <c r="D55" s="60" t="e">
        <f t="shared" si="23"/>
        <v>#DIV/0!</v>
      </c>
      <c r="E55" s="60" t="e">
        <f t="shared" si="23"/>
        <v>#DIV/0!</v>
      </c>
      <c r="F55" s="60" t="e">
        <f t="shared" si="23"/>
        <v>#DIV/0!</v>
      </c>
      <c r="G55" s="60" t="e">
        <f t="shared" si="23"/>
        <v>#DIV/0!</v>
      </c>
      <c r="H55" s="60" t="e">
        <f t="shared" si="23"/>
        <v>#DIV/0!</v>
      </c>
      <c r="I55" s="60" t="e">
        <f t="shared" si="23"/>
        <v>#DIV/0!</v>
      </c>
      <c r="J55" s="60" t="e">
        <f t="shared" si="23"/>
        <v>#DIV/0!</v>
      </c>
      <c r="K55" s="60" t="e">
        <f t="shared" si="23"/>
        <v>#DIV/0!</v>
      </c>
      <c r="L55" s="60" t="e">
        <f t="shared" si="23"/>
        <v>#DIV/0!</v>
      </c>
      <c r="M55" s="60" t="e">
        <f t="shared" si="23"/>
        <v>#DIV/0!</v>
      </c>
      <c r="N55" s="60" t="e">
        <f t="shared" si="23"/>
        <v>#DIV/0!</v>
      </c>
      <c r="O55" s="60" t="e">
        <f t="shared" si="23"/>
        <v>#DIV/0!</v>
      </c>
      <c r="P55" s="60" t="e">
        <f t="shared" si="23"/>
        <v>#DIV/0!</v>
      </c>
      <c r="Q55" s="60" t="e">
        <f t="shared" si="23"/>
        <v>#DIV/0!</v>
      </c>
      <c r="R55" s="60" t="e">
        <f t="shared" si="23"/>
        <v>#DIV/0!</v>
      </c>
      <c r="S55" s="60" t="e">
        <f t="shared" si="23"/>
        <v>#DIV/0!</v>
      </c>
      <c r="T55" s="60" t="e">
        <f t="shared" si="23"/>
        <v>#DIV/0!</v>
      </c>
      <c r="U55" s="60" t="e">
        <f t="shared" si="23"/>
        <v>#DIV/0!</v>
      </c>
      <c r="V55" s="62" t="e">
        <f t="shared" si="23"/>
        <v>#DIV/0!</v>
      </c>
      <c r="W55" s="43"/>
      <c r="X55" s="43"/>
      <c r="Y55" s="43"/>
      <c r="Z55" s="43"/>
      <c r="AA55" s="43"/>
      <c r="AB55" s="43"/>
      <c r="AC55" s="43"/>
      <c r="AD55" s="43"/>
    </row>
  </sheetData>
  <mergeCells count="4">
    <mergeCell ref="A4:AA4"/>
    <mergeCell ref="A1:AA1"/>
    <mergeCell ref="A3:AA3"/>
    <mergeCell ref="A2:AA2"/>
  </mergeCells>
  <phoneticPr fontId="7" type="noConversion"/>
  <printOptions horizontalCentered="1"/>
  <pageMargins left="0.19685039370078741" right="0.19685039370078741" top="0.19685039370078741" bottom="0.19685039370078741" header="0" footer="0"/>
  <pageSetup paperSize="9" scale="75" orientation="landscape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1"/>
  <sheetViews>
    <sheetView zoomScaleNormal="100" workbookViewId="0">
      <selection activeCell="P5" sqref="P5:P15"/>
    </sheetView>
  </sheetViews>
  <sheetFormatPr defaultRowHeight="12.75" x14ac:dyDescent="0.2"/>
  <cols>
    <col min="2" max="2" width="4.85546875" customWidth="1"/>
    <col min="3" max="3" width="5.28515625" customWidth="1"/>
    <col min="4" max="4" width="5.85546875" customWidth="1"/>
    <col min="5" max="5" width="5.5703125" customWidth="1"/>
    <col min="6" max="6" width="6.140625" customWidth="1"/>
    <col min="7" max="7" width="7.140625" customWidth="1"/>
    <col min="8" max="8" width="7.7109375" customWidth="1"/>
    <col min="9" max="9" width="7.28515625" customWidth="1"/>
    <col min="10" max="10" width="6.85546875" customWidth="1"/>
    <col min="11" max="11" width="7.7109375" customWidth="1"/>
    <col min="12" max="12" width="7.5703125" customWidth="1"/>
    <col min="13" max="13" width="7.85546875" customWidth="1"/>
    <col min="14" max="15" width="7.140625" customWidth="1"/>
    <col min="16" max="16" width="7.5703125" customWidth="1"/>
    <col min="17" max="17" width="22.85546875" customWidth="1"/>
    <col min="18" max="18" width="7.5703125" customWidth="1"/>
    <col min="19" max="28" width="4.7109375" customWidth="1"/>
    <col min="30" max="30" width="4.42578125" customWidth="1"/>
    <col min="31" max="31" width="4" customWidth="1"/>
    <col min="32" max="32" width="4.140625" customWidth="1"/>
    <col min="33" max="34" width="4.7109375" customWidth="1"/>
    <col min="35" max="35" width="4.140625" customWidth="1"/>
    <col min="36" max="36" width="4.5703125" customWidth="1"/>
    <col min="37" max="37" width="4.140625" customWidth="1"/>
    <col min="38" max="38" width="4.28515625" customWidth="1"/>
    <col min="39" max="39" width="5.28515625" customWidth="1"/>
  </cols>
  <sheetData>
    <row r="1" spans="1:39" ht="18" customHeight="1" x14ac:dyDescent="0.2">
      <c r="A1" s="171" t="s">
        <v>31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</row>
    <row r="2" spans="1:39" ht="13.5" thickBot="1" x14ac:dyDescent="0.25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</row>
    <row r="3" spans="1:39" ht="69" customHeight="1" thickBot="1" x14ac:dyDescent="0.25">
      <c r="A3" s="1"/>
      <c r="B3" s="174" t="s">
        <v>78</v>
      </c>
      <c r="C3" s="174"/>
      <c r="D3" s="174"/>
      <c r="E3" s="174"/>
      <c r="F3" s="174"/>
      <c r="G3" s="174" t="s">
        <v>36</v>
      </c>
      <c r="H3" s="174"/>
      <c r="I3" s="174"/>
      <c r="J3" s="174"/>
      <c r="K3" s="174"/>
      <c r="L3" s="174" t="s">
        <v>79</v>
      </c>
      <c r="M3" s="174"/>
      <c r="N3" s="174"/>
      <c r="O3" s="174"/>
      <c r="P3" s="174"/>
      <c r="Q3" s="141" t="s">
        <v>33</v>
      </c>
      <c r="R3" s="140" t="s">
        <v>32</v>
      </c>
      <c r="S3" s="174" t="s">
        <v>77</v>
      </c>
      <c r="T3" s="174"/>
      <c r="U3" s="174"/>
      <c r="V3" s="174"/>
      <c r="W3" s="174"/>
      <c r="X3" s="174" t="s">
        <v>76</v>
      </c>
      <c r="Y3" s="174"/>
      <c r="Z3" s="174"/>
      <c r="AA3" s="174"/>
      <c r="AB3" s="183"/>
      <c r="AC3" s="182" t="s">
        <v>32</v>
      </c>
      <c r="AD3" s="174" t="s">
        <v>73</v>
      </c>
      <c r="AE3" s="174"/>
      <c r="AF3" s="174"/>
      <c r="AG3" s="174"/>
      <c r="AH3" s="174"/>
      <c r="AI3" s="174" t="s">
        <v>75</v>
      </c>
      <c r="AJ3" s="174"/>
      <c r="AK3" s="174"/>
      <c r="AL3" s="174"/>
      <c r="AM3" s="174"/>
    </row>
    <row r="4" spans="1:39" ht="42.75" customHeight="1" thickBot="1" x14ac:dyDescent="0.25">
      <c r="B4" s="6">
        <v>1</v>
      </c>
      <c r="C4" s="6">
        <v>2</v>
      </c>
      <c r="D4" s="6">
        <v>3</v>
      </c>
      <c r="E4" s="6">
        <v>4</v>
      </c>
      <c r="F4" s="6" t="s">
        <v>37</v>
      </c>
      <c r="G4" s="6">
        <v>1</v>
      </c>
      <c r="H4" s="6">
        <v>2</v>
      </c>
      <c r="I4" s="6">
        <v>3</v>
      </c>
      <c r="J4" s="6">
        <v>4</v>
      </c>
      <c r="K4" s="6" t="s">
        <v>37</v>
      </c>
      <c r="L4" s="6">
        <v>1</v>
      </c>
      <c r="M4" s="6">
        <v>2</v>
      </c>
      <c r="N4" s="6">
        <v>3</v>
      </c>
      <c r="O4" s="6">
        <v>4</v>
      </c>
      <c r="P4" s="6" t="s">
        <v>37</v>
      </c>
      <c r="Q4" s="141"/>
      <c r="R4" s="140"/>
      <c r="S4" s="6">
        <v>1</v>
      </c>
      <c r="T4" s="6">
        <v>2</v>
      </c>
      <c r="U4" s="6">
        <v>3</v>
      </c>
      <c r="V4" s="6">
        <v>4</v>
      </c>
      <c r="W4" s="6" t="s">
        <v>37</v>
      </c>
      <c r="X4" s="6">
        <v>1</v>
      </c>
      <c r="Y4" s="6">
        <v>2</v>
      </c>
      <c r="Z4" s="6">
        <v>3</v>
      </c>
      <c r="AA4" s="6">
        <v>4</v>
      </c>
      <c r="AB4" s="75" t="s">
        <v>37</v>
      </c>
      <c r="AC4" s="182"/>
      <c r="AD4" s="6">
        <v>1</v>
      </c>
      <c r="AE4" s="6">
        <v>2</v>
      </c>
      <c r="AF4" s="6">
        <v>3</v>
      </c>
      <c r="AG4" s="6">
        <v>4</v>
      </c>
      <c r="AH4" s="6" t="s">
        <v>37</v>
      </c>
      <c r="AI4" s="6">
        <v>1</v>
      </c>
      <c r="AJ4" s="6">
        <v>2</v>
      </c>
      <c r="AK4" s="6">
        <v>3</v>
      </c>
      <c r="AL4" s="6">
        <v>4</v>
      </c>
      <c r="AM4" s="6" t="s">
        <v>37</v>
      </c>
    </row>
    <row r="5" spans="1:39" ht="15.95" customHeight="1" thickBot="1" x14ac:dyDescent="0.25">
      <c r="B5" s="177">
        <f>'Оборот I'!B5:B15</f>
        <v>0</v>
      </c>
      <c r="C5" s="177">
        <f>'Оборот II'!B5:B15</f>
        <v>0</v>
      </c>
      <c r="D5" s="177">
        <f>'Оборот III'!B5:B15</f>
        <v>0</v>
      </c>
      <c r="E5" s="177">
        <f>'Оборот IV'!B5:B15</f>
        <v>0</v>
      </c>
      <c r="F5" s="177">
        <f>($AB$5*10+$AB$6*9+$AB$7*8+$AB$8*7+$AB$9*6+$AB$10*5+$AB$11*4+$AB$12*3+$AB$13*2+$AB$14*1)/$K$20</f>
        <v>0</v>
      </c>
      <c r="G5" s="178">
        <f>'Оборот I'!C5:C15</f>
        <v>0</v>
      </c>
      <c r="H5" s="178">
        <f>'Оборот II'!C5:C15</f>
        <v>0</v>
      </c>
      <c r="I5" s="178">
        <f>'Оборот III'!C5:C15</f>
        <v>0</v>
      </c>
      <c r="J5" s="178">
        <f>'Оборот IV'!C5:C15</f>
        <v>0</v>
      </c>
      <c r="K5" s="178">
        <f>(AB5*100%+AB6*96%+AB7*90%+AB8*74%+AB9*55%+AB10*45%+AB11*40%+AB12*32%+AB13*20%+AB14*12%)/$K$20</f>
        <v>0</v>
      </c>
      <c r="L5" s="175">
        <f>'Оборот I'!D5:D15</f>
        <v>0</v>
      </c>
      <c r="M5" s="175">
        <f>'Оборот II'!D5:D15</f>
        <v>0</v>
      </c>
      <c r="N5" s="175">
        <f>'Оборот III'!D5:D15</f>
        <v>0</v>
      </c>
      <c r="O5" s="175">
        <f>'Оборот IV'!D5:D15</f>
        <v>0</v>
      </c>
      <c r="P5" s="175">
        <f>COUNTIF('Ведомость годовая'!Y6:Y40,"&gt;=6,5")/$K$20</f>
        <v>0</v>
      </c>
      <c r="Q5" s="125" t="s">
        <v>38</v>
      </c>
      <c r="R5" s="7" t="s">
        <v>19</v>
      </c>
      <c r="S5" s="179">
        <f>X5+X6</f>
        <v>0</v>
      </c>
      <c r="T5" s="179">
        <f>Y5+Y6</f>
        <v>0</v>
      </c>
      <c r="U5" s="179">
        <f>Z5+Z6</f>
        <v>0</v>
      </c>
      <c r="V5" s="179">
        <f>AA5+AA6</f>
        <v>0</v>
      </c>
      <c r="W5" s="179">
        <f>AB5+AB6</f>
        <v>0</v>
      </c>
      <c r="X5" s="26">
        <f>'Оборот I'!$G$5</f>
        <v>0</v>
      </c>
      <c r="Y5" s="26">
        <f>'Оборот II'!$G5</f>
        <v>0</v>
      </c>
      <c r="Z5" s="26">
        <f>'Оборот III'!$G5</f>
        <v>0</v>
      </c>
      <c r="AA5" s="26">
        <f>'Оборот IV'!$G5</f>
        <v>0</v>
      </c>
      <c r="AB5" s="76">
        <f>COUNTIF('Ведомость годовая'!$Y$6:$Y$40,"=10")</f>
        <v>0</v>
      </c>
      <c r="AC5" s="73" t="s">
        <v>19</v>
      </c>
      <c r="AD5" s="179">
        <f>AI5+AI6</f>
        <v>0</v>
      </c>
      <c r="AE5" s="179">
        <f>AJ5+AJ6</f>
        <v>0</v>
      </c>
      <c r="AF5" s="179">
        <f>AK5+AK6</f>
        <v>0</v>
      </c>
      <c r="AG5" s="179">
        <f>AL5+AL6</f>
        <v>0</v>
      </c>
      <c r="AH5" s="179">
        <f>AM5+AM6</f>
        <v>0</v>
      </c>
      <c r="AI5" s="26">
        <f>'Оборот I'!$K$5</f>
        <v>0</v>
      </c>
      <c r="AJ5" s="26">
        <f>'Оборот II'!$I5</f>
        <v>0</v>
      </c>
      <c r="AK5" s="26">
        <f>'Оборот III'!$I5</f>
        <v>0</v>
      </c>
      <c r="AL5" s="26">
        <f>'Оборот IV'!$I5</f>
        <v>0</v>
      </c>
      <c r="AM5" s="26">
        <f>COUNTIF('Ведомость годовая'!$AB$6:$AB$40,"&gt;9,5")</f>
        <v>0</v>
      </c>
    </row>
    <row r="6" spans="1:39" ht="15.95" customHeight="1" thickBot="1" x14ac:dyDescent="0.25">
      <c r="B6" s="177"/>
      <c r="C6" s="177"/>
      <c r="D6" s="177"/>
      <c r="E6" s="177"/>
      <c r="F6" s="177"/>
      <c r="G6" s="178"/>
      <c r="H6" s="178"/>
      <c r="I6" s="178"/>
      <c r="J6" s="178"/>
      <c r="K6" s="178"/>
      <c r="L6" s="176"/>
      <c r="M6" s="176"/>
      <c r="N6" s="176"/>
      <c r="O6" s="176"/>
      <c r="P6" s="175"/>
      <c r="Q6" s="125"/>
      <c r="R6" s="7" t="s">
        <v>20</v>
      </c>
      <c r="S6" s="179"/>
      <c r="T6" s="179"/>
      <c r="U6" s="179"/>
      <c r="V6" s="179"/>
      <c r="W6" s="179"/>
      <c r="X6" s="26">
        <f>'Оборот I'!$G$6</f>
        <v>0</v>
      </c>
      <c r="Y6" s="26">
        <f>'Оборот II'!$G6</f>
        <v>0</v>
      </c>
      <c r="Z6" s="26">
        <f>'Оборот III'!$G6</f>
        <v>0</v>
      </c>
      <c r="AA6" s="26">
        <f>'Оборот IV'!$G6</f>
        <v>0</v>
      </c>
      <c r="AB6" s="76">
        <f>COUNTIF('Ведомость годовая'!$Y$6:$Y$40,"=9")</f>
        <v>0</v>
      </c>
      <c r="AC6" s="73" t="s">
        <v>20</v>
      </c>
      <c r="AD6" s="179"/>
      <c r="AE6" s="179"/>
      <c r="AF6" s="179"/>
      <c r="AG6" s="179"/>
      <c r="AH6" s="179"/>
      <c r="AI6" s="26">
        <f>'Оборот I'!$K$6</f>
        <v>0</v>
      </c>
      <c r="AJ6" s="26">
        <f>'Оборот II'!$I6</f>
        <v>0</v>
      </c>
      <c r="AK6" s="26">
        <f>'Оборот III'!$I6</f>
        <v>0</v>
      </c>
      <c r="AL6" s="26">
        <f>'Оборот IV'!$I6</f>
        <v>0</v>
      </c>
      <c r="AM6" s="116">
        <f>COUNTIF('Ведомость годовая'!$AB$6:$AB$40,"&gt;8,5")-AM5</f>
        <v>0</v>
      </c>
    </row>
    <row r="7" spans="1:39" ht="15.95" customHeight="1" thickBot="1" x14ac:dyDescent="0.25">
      <c r="B7" s="177"/>
      <c r="C7" s="177"/>
      <c r="D7" s="177"/>
      <c r="E7" s="177"/>
      <c r="F7" s="177"/>
      <c r="G7" s="178"/>
      <c r="H7" s="178"/>
      <c r="I7" s="178"/>
      <c r="J7" s="178"/>
      <c r="K7" s="178"/>
      <c r="L7" s="176"/>
      <c r="M7" s="176"/>
      <c r="N7" s="176"/>
      <c r="O7" s="176"/>
      <c r="P7" s="175"/>
      <c r="Q7" s="125" t="s">
        <v>39</v>
      </c>
      <c r="R7" s="7" t="s">
        <v>21</v>
      </c>
      <c r="S7" s="179">
        <f>X7+X8</f>
        <v>0</v>
      </c>
      <c r="T7" s="179">
        <f>Y7+Y8</f>
        <v>0</v>
      </c>
      <c r="U7" s="179">
        <f>Z7+Z8</f>
        <v>0</v>
      </c>
      <c r="V7" s="179">
        <f>AA7+AA8</f>
        <v>0</v>
      </c>
      <c r="W7" s="179">
        <f>AB7+AB8</f>
        <v>0</v>
      </c>
      <c r="X7" s="27">
        <f>'Оборот I'!$G$7</f>
        <v>0</v>
      </c>
      <c r="Y7" s="26">
        <f>'Оборот II'!$G7</f>
        <v>0</v>
      </c>
      <c r="Z7" s="26">
        <f>'Оборот III'!$G7</f>
        <v>0</v>
      </c>
      <c r="AA7" s="26">
        <f>'Оборот IV'!$G7</f>
        <v>0</v>
      </c>
      <c r="AB7" s="76">
        <f>COUNTIF('Ведомость годовая'!$Y$6:$Y$40,"=8")</f>
        <v>0</v>
      </c>
      <c r="AC7" s="73" t="s">
        <v>21</v>
      </c>
      <c r="AD7" s="179">
        <f>AI7+AI8</f>
        <v>0</v>
      </c>
      <c r="AE7" s="179">
        <f>AJ7+AJ8</f>
        <v>0</v>
      </c>
      <c r="AF7" s="179">
        <f>AK7+AK8</f>
        <v>0</v>
      </c>
      <c r="AG7" s="179">
        <f>AL7+AL8</f>
        <v>0</v>
      </c>
      <c r="AH7" s="179">
        <f>AM7+AM8</f>
        <v>0</v>
      </c>
      <c r="AI7" s="27">
        <f>'Оборот I'!$K$7</f>
        <v>0</v>
      </c>
      <c r="AJ7" s="26">
        <f>'Оборот II'!$I7</f>
        <v>0</v>
      </c>
      <c r="AK7" s="26">
        <f>'Оборот III'!$I7</f>
        <v>0</v>
      </c>
      <c r="AL7" s="26">
        <f>'Оборот IV'!$I7</f>
        <v>0</v>
      </c>
      <c r="AM7" s="116">
        <f>COUNTIF('Ведомость годовая'!$AB$6:$AB$40,"&gt;7,5")-AM6-AM5</f>
        <v>0</v>
      </c>
    </row>
    <row r="8" spans="1:39" ht="15.95" customHeight="1" thickBot="1" x14ac:dyDescent="0.25">
      <c r="B8" s="177"/>
      <c r="C8" s="177"/>
      <c r="D8" s="177"/>
      <c r="E8" s="177"/>
      <c r="F8" s="177"/>
      <c r="G8" s="178"/>
      <c r="H8" s="178"/>
      <c r="I8" s="178"/>
      <c r="J8" s="178"/>
      <c r="K8" s="178"/>
      <c r="L8" s="176"/>
      <c r="M8" s="176"/>
      <c r="N8" s="176"/>
      <c r="O8" s="176"/>
      <c r="P8" s="175"/>
      <c r="Q8" s="125"/>
      <c r="R8" s="7" t="s">
        <v>22</v>
      </c>
      <c r="S8" s="179"/>
      <c r="T8" s="179"/>
      <c r="U8" s="179"/>
      <c r="V8" s="179"/>
      <c r="W8" s="179"/>
      <c r="X8" s="27">
        <f>'Оборот I'!$G$8</f>
        <v>0</v>
      </c>
      <c r="Y8" s="26">
        <f>'Оборот II'!$G8</f>
        <v>0</v>
      </c>
      <c r="Z8" s="26">
        <f>'Оборот III'!$G8</f>
        <v>0</v>
      </c>
      <c r="AA8" s="26">
        <f>'Оборот IV'!$G8</f>
        <v>0</v>
      </c>
      <c r="AB8" s="76">
        <f>COUNTIF('Ведомость годовая'!$Y$6:$Y$40,"=7")</f>
        <v>0</v>
      </c>
      <c r="AC8" s="73" t="s">
        <v>22</v>
      </c>
      <c r="AD8" s="179"/>
      <c r="AE8" s="179"/>
      <c r="AF8" s="179"/>
      <c r="AG8" s="179"/>
      <c r="AH8" s="179"/>
      <c r="AI8" s="27">
        <f>'Оборот I'!$K$8</f>
        <v>0</v>
      </c>
      <c r="AJ8" s="26">
        <f>'Оборот II'!$I8</f>
        <v>0</v>
      </c>
      <c r="AK8" s="26">
        <f>'Оборот III'!$I8</f>
        <v>0</v>
      </c>
      <c r="AL8" s="26">
        <f>'Оборот IV'!$I8</f>
        <v>0</v>
      </c>
      <c r="AM8" s="116">
        <f>COUNTIF('Ведомость годовая'!$AB$6:$AB$40,"&gt;6,5")-AM7-AM6-AM5</f>
        <v>0</v>
      </c>
    </row>
    <row r="9" spans="1:39" ht="15.95" customHeight="1" thickBot="1" x14ac:dyDescent="0.25">
      <c r="B9" s="177"/>
      <c r="C9" s="177"/>
      <c r="D9" s="177"/>
      <c r="E9" s="177"/>
      <c r="F9" s="177"/>
      <c r="G9" s="178"/>
      <c r="H9" s="178"/>
      <c r="I9" s="178"/>
      <c r="J9" s="178"/>
      <c r="K9" s="178"/>
      <c r="L9" s="176"/>
      <c r="M9" s="176"/>
      <c r="N9" s="176"/>
      <c r="O9" s="176"/>
      <c r="P9" s="175"/>
      <c r="Q9" s="125" t="s">
        <v>40</v>
      </c>
      <c r="R9" s="7" t="s">
        <v>23</v>
      </c>
      <c r="S9" s="179">
        <f>X9+X10</f>
        <v>0</v>
      </c>
      <c r="T9" s="179">
        <f>Y9+Y10</f>
        <v>0</v>
      </c>
      <c r="U9" s="179">
        <f>Z9+Z10</f>
        <v>0</v>
      </c>
      <c r="V9" s="179">
        <f>AA9+AA10</f>
        <v>0</v>
      </c>
      <c r="W9" s="179">
        <f>AB9+AB10</f>
        <v>0</v>
      </c>
      <c r="X9" s="27">
        <f>'Оборот I'!$G$9</f>
        <v>0</v>
      </c>
      <c r="Y9" s="26">
        <f>'Оборот II'!$G9</f>
        <v>0</v>
      </c>
      <c r="Z9" s="26">
        <f>'Оборот III'!$G9</f>
        <v>0</v>
      </c>
      <c r="AA9" s="26">
        <f>'Оборот IV'!$G9</f>
        <v>0</v>
      </c>
      <c r="AB9" s="76">
        <f>COUNTIF('Ведомость годовая'!$Y$6:$Y$40,"=6")</f>
        <v>0</v>
      </c>
      <c r="AC9" s="73" t="s">
        <v>23</v>
      </c>
      <c r="AD9" s="179">
        <f>AI9+AI10</f>
        <v>0</v>
      </c>
      <c r="AE9" s="179">
        <f>AJ9+AJ10</f>
        <v>0</v>
      </c>
      <c r="AF9" s="179">
        <f>AK9+AK10</f>
        <v>0</v>
      </c>
      <c r="AG9" s="179">
        <f>AL9+AL10</f>
        <v>0</v>
      </c>
      <c r="AH9" s="179">
        <f>AM9+AM10</f>
        <v>0</v>
      </c>
      <c r="AI9" s="27">
        <f>'Оборот I'!$K$9</f>
        <v>0</v>
      </c>
      <c r="AJ9" s="26">
        <f>'Оборот II'!$I9</f>
        <v>0</v>
      </c>
      <c r="AK9" s="26">
        <f>'Оборот III'!$I9</f>
        <v>0</v>
      </c>
      <c r="AL9" s="26">
        <f>'Оборот IV'!$I9</f>
        <v>0</v>
      </c>
      <c r="AM9" s="116">
        <f>COUNTIF('Ведомость годовая'!$AB$6:$AB$40,"&gt;5,5")-AM8-AM7-AM6-AM5</f>
        <v>0</v>
      </c>
    </row>
    <row r="10" spans="1:39" ht="15.95" customHeight="1" thickBot="1" x14ac:dyDescent="0.25">
      <c r="B10" s="177"/>
      <c r="C10" s="177"/>
      <c r="D10" s="177"/>
      <c r="E10" s="177"/>
      <c r="F10" s="177"/>
      <c r="G10" s="178"/>
      <c r="H10" s="178"/>
      <c r="I10" s="178"/>
      <c r="J10" s="178"/>
      <c r="K10" s="178"/>
      <c r="L10" s="176"/>
      <c r="M10" s="176"/>
      <c r="N10" s="176"/>
      <c r="O10" s="176"/>
      <c r="P10" s="175"/>
      <c r="Q10" s="125"/>
      <c r="R10" s="7" t="s">
        <v>24</v>
      </c>
      <c r="S10" s="179"/>
      <c r="T10" s="179"/>
      <c r="U10" s="179"/>
      <c r="V10" s="179"/>
      <c r="W10" s="179"/>
      <c r="X10" s="27">
        <f>'Оборот I'!$G$10</f>
        <v>0</v>
      </c>
      <c r="Y10" s="26">
        <f>'Оборот II'!$G10</f>
        <v>0</v>
      </c>
      <c r="Z10" s="26">
        <f>'Оборот III'!$G10</f>
        <v>0</v>
      </c>
      <c r="AA10" s="26">
        <f>'Оборот IV'!$G10</f>
        <v>0</v>
      </c>
      <c r="AB10" s="76">
        <f>COUNTIF('Ведомость годовая'!$Y$6:$Y$40,"=5")</f>
        <v>0</v>
      </c>
      <c r="AC10" s="73" t="s">
        <v>24</v>
      </c>
      <c r="AD10" s="179"/>
      <c r="AE10" s="179"/>
      <c r="AF10" s="179"/>
      <c r="AG10" s="179"/>
      <c r="AH10" s="179"/>
      <c r="AI10" s="27">
        <f>'Оборот I'!$K$10</f>
        <v>0</v>
      </c>
      <c r="AJ10" s="26">
        <f>'Оборот II'!$I10</f>
        <v>0</v>
      </c>
      <c r="AK10" s="26">
        <f>'Оборот III'!$I10</f>
        <v>0</v>
      </c>
      <c r="AL10" s="26">
        <f>'Оборот IV'!$I10</f>
        <v>0</v>
      </c>
      <c r="AM10" s="116">
        <f>COUNTIF('Ведомость годовая'!$AB$6:$AB$40,"&gt;4,5")-AM9-AM8-AM7-AM6-AM5</f>
        <v>0</v>
      </c>
    </row>
    <row r="11" spans="1:39" ht="15.95" customHeight="1" thickBot="1" x14ac:dyDescent="0.25">
      <c r="B11" s="177"/>
      <c r="C11" s="177"/>
      <c r="D11" s="177"/>
      <c r="E11" s="177"/>
      <c r="F11" s="177"/>
      <c r="G11" s="178"/>
      <c r="H11" s="178"/>
      <c r="I11" s="178"/>
      <c r="J11" s="178"/>
      <c r="K11" s="178"/>
      <c r="L11" s="176"/>
      <c r="M11" s="176"/>
      <c r="N11" s="176"/>
      <c r="O11" s="176"/>
      <c r="P11" s="175"/>
      <c r="Q11" s="125" t="s">
        <v>41</v>
      </c>
      <c r="R11" s="7" t="s">
        <v>25</v>
      </c>
      <c r="S11" s="179">
        <f>X11+X12</f>
        <v>0</v>
      </c>
      <c r="T11" s="179">
        <f>Y11+Y12</f>
        <v>0</v>
      </c>
      <c r="U11" s="179">
        <f>Z11+Z12</f>
        <v>0</v>
      </c>
      <c r="V11" s="179">
        <f>AA11+AA12</f>
        <v>0</v>
      </c>
      <c r="W11" s="179">
        <f>AB11+AB12</f>
        <v>0</v>
      </c>
      <c r="X11" s="27">
        <f>'Оборот I'!$G$11</f>
        <v>0</v>
      </c>
      <c r="Y11" s="26">
        <f>'Оборот II'!$G11</f>
        <v>0</v>
      </c>
      <c r="Z11" s="26">
        <f>'Оборот III'!$G11</f>
        <v>0</v>
      </c>
      <c r="AA11" s="26">
        <f>'Оборот IV'!$G11</f>
        <v>0</v>
      </c>
      <c r="AB11" s="76">
        <f>COUNTIF('Ведомость годовая'!$Y$6:$Y$40,"=4")</f>
        <v>0</v>
      </c>
      <c r="AC11" s="73" t="s">
        <v>25</v>
      </c>
      <c r="AD11" s="179">
        <f>AI11+AI12</f>
        <v>0</v>
      </c>
      <c r="AE11" s="179">
        <f>AJ11+AJ12</f>
        <v>0</v>
      </c>
      <c r="AF11" s="179">
        <f>AK11+AK12</f>
        <v>0</v>
      </c>
      <c r="AG11" s="179">
        <f>AL11+AL12</f>
        <v>0</v>
      </c>
      <c r="AH11" s="179">
        <f>AM11+AM12</f>
        <v>0</v>
      </c>
      <c r="AI11" s="27">
        <f>'Оборот I'!$K$11</f>
        <v>0</v>
      </c>
      <c r="AJ11" s="26">
        <f>'Оборот II'!$I11</f>
        <v>0</v>
      </c>
      <c r="AK11" s="26">
        <f>'Оборот III'!$I11</f>
        <v>0</v>
      </c>
      <c r="AL11" s="26">
        <f>'Оборот IV'!$I11</f>
        <v>0</v>
      </c>
      <c r="AM11" s="116">
        <f>COUNTIF('Ведомость годовая'!$AB$6:$AB$40,"&gt;3,5")-AM10-AM9-AM8-AM7-AM6-AM5</f>
        <v>0</v>
      </c>
    </row>
    <row r="12" spans="1:39" ht="15.95" customHeight="1" thickBot="1" x14ac:dyDescent="0.25">
      <c r="B12" s="177"/>
      <c r="C12" s="177"/>
      <c r="D12" s="177"/>
      <c r="E12" s="177"/>
      <c r="F12" s="177"/>
      <c r="G12" s="178"/>
      <c r="H12" s="178"/>
      <c r="I12" s="178"/>
      <c r="J12" s="178"/>
      <c r="K12" s="178"/>
      <c r="L12" s="176"/>
      <c r="M12" s="176"/>
      <c r="N12" s="176"/>
      <c r="O12" s="176"/>
      <c r="P12" s="175"/>
      <c r="Q12" s="125"/>
      <c r="R12" s="7" t="s">
        <v>26</v>
      </c>
      <c r="S12" s="179"/>
      <c r="T12" s="179"/>
      <c r="U12" s="179"/>
      <c r="V12" s="179"/>
      <c r="W12" s="179"/>
      <c r="X12" s="27">
        <f>'Оборот I'!$G$12</f>
        <v>0</v>
      </c>
      <c r="Y12" s="26">
        <f>'Оборот II'!$G12</f>
        <v>0</v>
      </c>
      <c r="Z12" s="26">
        <f>'Оборот III'!$G12</f>
        <v>0</v>
      </c>
      <c r="AA12" s="26">
        <f>'Оборот IV'!$G12</f>
        <v>0</v>
      </c>
      <c r="AB12" s="76">
        <f>COUNTIF('Ведомость годовая'!$Y$6:$Y$40,"=3")</f>
        <v>0</v>
      </c>
      <c r="AC12" s="73" t="s">
        <v>26</v>
      </c>
      <c r="AD12" s="179"/>
      <c r="AE12" s="179"/>
      <c r="AF12" s="179"/>
      <c r="AG12" s="179"/>
      <c r="AH12" s="179"/>
      <c r="AI12" s="27">
        <f>'Оборот I'!$K$12</f>
        <v>0</v>
      </c>
      <c r="AJ12" s="26">
        <f>'Оборот II'!$I12</f>
        <v>0</v>
      </c>
      <c r="AK12" s="26">
        <f>'Оборот III'!$I12</f>
        <v>0</v>
      </c>
      <c r="AL12" s="26">
        <f>'Оборот IV'!$I12</f>
        <v>0</v>
      </c>
      <c r="AM12" s="116">
        <f>COUNTIF('Ведомость годовая'!$AB$6:$AB$40,"&gt;2,5")-AM11-AM10-AM9-AM8-AM7-AM6-AM5</f>
        <v>0</v>
      </c>
    </row>
    <row r="13" spans="1:39" ht="15.95" customHeight="1" thickBot="1" x14ac:dyDescent="0.25">
      <c r="B13" s="177"/>
      <c r="C13" s="177"/>
      <c r="D13" s="177"/>
      <c r="E13" s="177"/>
      <c r="F13" s="177"/>
      <c r="G13" s="178"/>
      <c r="H13" s="178"/>
      <c r="I13" s="178"/>
      <c r="J13" s="178"/>
      <c r="K13" s="178"/>
      <c r="L13" s="176"/>
      <c r="M13" s="176"/>
      <c r="N13" s="176"/>
      <c r="O13" s="176"/>
      <c r="P13" s="175"/>
      <c r="Q13" s="125" t="s">
        <v>42</v>
      </c>
      <c r="R13" s="7" t="s">
        <v>27</v>
      </c>
      <c r="S13" s="179">
        <f>X13+X14</f>
        <v>0</v>
      </c>
      <c r="T13" s="179">
        <f>Y13+Y14</f>
        <v>0</v>
      </c>
      <c r="U13" s="179">
        <f>Z13+Z14</f>
        <v>0</v>
      </c>
      <c r="V13" s="179">
        <f>AA13+AA14</f>
        <v>0</v>
      </c>
      <c r="W13" s="179">
        <f>AB13+AB14</f>
        <v>0</v>
      </c>
      <c r="X13" s="27">
        <f>'Оборот I'!$G$13</f>
        <v>0</v>
      </c>
      <c r="Y13" s="26">
        <f>'Оборот II'!$G13</f>
        <v>0</v>
      </c>
      <c r="Z13" s="26">
        <f>'Оборот III'!$G13</f>
        <v>0</v>
      </c>
      <c r="AA13" s="26">
        <f>'Оборот IV'!$G13</f>
        <v>0</v>
      </c>
      <c r="AB13" s="76">
        <f>COUNTIF('Ведомость годовая'!$Y$6:$Y$40,"=2")</f>
        <v>0</v>
      </c>
      <c r="AC13" s="73" t="s">
        <v>27</v>
      </c>
      <c r="AD13" s="179">
        <f>AI13+AI14</f>
        <v>0</v>
      </c>
      <c r="AE13" s="179">
        <f>AJ13+AJ14</f>
        <v>0</v>
      </c>
      <c r="AF13" s="179">
        <f>AK13+AK14</f>
        <v>0</v>
      </c>
      <c r="AG13" s="179">
        <f>AL13+AL14</f>
        <v>0</v>
      </c>
      <c r="AH13" s="179">
        <f>AM13+AM14</f>
        <v>0</v>
      </c>
      <c r="AI13" s="27">
        <f>'Оборот I'!$K$13</f>
        <v>0</v>
      </c>
      <c r="AJ13" s="26">
        <f>'Оборот II'!$I13</f>
        <v>0</v>
      </c>
      <c r="AK13" s="26">
        <f>'Оборот III'!$I13</f>
        <v>0</v>
      </c>
      <c r="AL13" s="26">
        <f>'Оборот IV'!$I13</f>
        <v>0</v>
      </c>
      <c r="AM13" s="116">
        <f>COUNTIF('Ведомость годовая'!$AB$6:$AB$40,"&gt;1,5")-AM12-AM11-AM10-AM9-AM8-AM7-AM6-AM5</f>
        <v>0</v>
      </c>
    </row>
    <row r="14" spans="1:39" ht="15.95" customHeight="1" thickBot="1" x14ac:dyDescent="0.25">
      <c r="B14" s="177"/>
      <c r="C14" s="177"/>
      <c r="D14" s="177"/>
      <c r="E14" s="177"/>
      <c r="F14" s="177"/>
      <c r="G14" s="178"/>
      <c r="H14" s="178"/>
      <c r="I14" s="178"/>
      <c r="J14" s="178"/>
      <c r="K14" s="178"/>
      <c r="L14" s="176"/>
      <c r="M14" s="176"/>
      <c r="N14" s="176"/>
      <c r="O14" s="176"/>
      <c r="P14" s="175"/>
      <c r="Q14" s="125"/>
      <c r="R14" s="7" t="s">
        <v>28</v>
      </c>
      <c r="S14" s="179"/>
      <c r="T14" s="179"/>
      <c r="U14" s="179"/>
      <c r="V14" s="179"/>
      <c r="W14" s="179"/>
      <c r="X14" s="27">
        <f>'Оборот I'!$G$14</f>
        <v>0</v>
      </c>
      <c r="Y14" s="26">
        <f>'Оборот II'!$G14</f>
        <v>0</v>
      </c>
      <c r="Z14" s="26">
        <f>'Оборот III'!$G14</f>
        <v>0</v>
      </c>
      <c r="AA14" s="26">
        <f>'Оборот IV'!$G14</f>
        <v>0</v>
      </c>
      <c r="AB14" s="76">
        <f>COUNTIF('Ведомость годовая'!$Y$6:$Y$40,"=1")</f>
        <v>0</v>
      </c>
      <c r="AC14" s="73" t="s">
        <v>28</v>
      </c>
      <c r="AD14" s="179"/>
      <c r="AE14" s="179"/>
      <c r="AF14" s="179"/>
      <c r="AG14" s="179"/>
      <c r="AH14" s="179"/>
      <c r="AI14" s="27">
        <f>'Оборот I'!$K$14</f>
        <v>0</v>
      </c>
      <c r="AJ14" s="26">
        <f>'Оборот II'!$I14</f>
        <v>0</v>
      </c>
      <c r="AK14" s="26">
        <f>'Оборот III'!$I14</f>
        <v>0</v>
      </c>
      <c r="AL14" s="26">
        <f>'Оборот IV'!$I14</f>
        <v>0</v>
      </c>
      <c r="AM14" s="116">
        <f>COUNTIF('Ведомость годовая'!$AB$6:$AB$40,"&gt;0,5")-AM13-AM12-AM11-AM10-AM9-AM8-AM7-AM6-AM5</f>
        <v>0</v>
      </c>
    </row>
    <row r="15" spans="1:39" ht="15.95" customHeight="1" thickBot="1" x14ac:dyDescent="0.25">
      <c r="B15" s="177"/>
      <c r="C15" s="177"/>
      <c r="D15" s="177"/>
      <c r="E15" s="177"/>
      <c r="F15" s="177"/>
      <c r="G15" s="178"/>
      <c r="H15" s="178"/>
      <c r="I15" s="178"/>
      <c r="J15" s="178"/>
      <c r="K15" s="178"/>
      <c r="L15" s="176"/>
      <c r="M15" s="176"/>
      <c r="N15" s="176"/>
      <c r="O15" s="176"/>
      <c r="P15" s="175"/>
      <c r="Q15" s="54"/>
      <c r="R15" s="7" t="s">
        <v>29</v>
      </c>
      <c r="S15" s="54"/>
      <c r="T15" s="54"/>
      <c r="U15" s="54"/>
      <c r="V15" s="54"/>
      <c r="W15" s="54"/>
      <c r="X15" s="29"/>
      <c r="Y15" s="26"/>
      <c r="Z15" s="26"/>
      <c r="AA15" s="26"/>
      <c r="AB15" s="76"/>
      <c r="AC15" s="73" t="s">
        <v>29</v>
      </c>
      <c r="AD15" s="70"/>
      <c r="AE15" s="70"/>
      <c r="AF15" s="70"/>
      <c r="AG15" s="70"/>
      <c r="AH15" s="70"/>
      <c r="AI15" s="70"/>
      <c r="AJ15" s="70"/>
      <c r="AK15" s="70"/>
      <c r="AL15" s="70"/>
      <c r="AM15" s="70"/>
    </row>
    <row r="16" spans="1:39" ht="15.95" customHeight="1" thickBot="1" x14ac:dyDescent="0.25"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30"/>
      <c r="R16" s="8" t="s">
        <v>43</v>
      </c>
      <c r="S16" s="32"/>
      <c r="T16" s="32"/>
      <c r="U16" s="32"/>
      <c r="V16" s="32"/>
      <c r="W16" s="32"/>
      <c r="X16" s="72">
        <f>'Оборот I'!G16</f>
        <v>0</v>
      </c>
      <c r="Y16" s="68">
        <f>'Оборот II'!G16</f>
        <v>0</v>
      </c>
      <c r="Z16" s="72">
        <f>'Оборот III'!G16</f>
        <v>0</v>
      </c>
      <c r="AA16" s="68">
        <f>'Оборот IV'!G16</f>
        <v>0</v>
      </c>
      <c r="AB16" s="77">
        <f>COUNTIF('Ведомость годовая'!$Y$6:$Y$40,"=н/а")</f>
        <v>0</v>
      </c>
      <c r="AC16" s="74" t="s">
        <v>43</v>
      </c>
    </row>
    <row r="17" spans="1:31" ht="15.95" customHeight="1" thickBot="1" x14ac:dyDescent="0.25">
      <c r="B17" s="131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3"/>
      <c r="R17" s="8" t="s">
        <v>44</v>
      </c>
      <c r="S17" s="32"/>
      <c r="T17" s="32"/>
      <c r="U17" s="32"/>
      <c r="V17" s="32"/>
      <c r="W17" s="32"/>
      <c r="X17" s="10">
        <f>G20</f>
        <v>26</v>
      </c>
      <c r="Y17" s="11">
        <f>H20</f>
        <v>26</v>
      </c>
      <c r="Z17" s="10">
        <f>I20</f>
        <v>26</v>
      </c>
      <c r="AA17" s="11">
        <f>J20</f>
        <v>26</v>
      </c>
      <c r="AB17" s="78">
        <f>K20</f>
        <v>26</v>
      </c>
      <c r="AC17" s="74" t="s">
        <v>44</v>
      </c>
    </row>
    <row r="18" spans="1:31" ht="13.5" thickBot="1" x14ac:dyDescent="0.25"/>
    <row r="19" spans="1:31" ht="23.25" customHeight="1" x14ac:dyDescent="0.2">
      <c r="A19" s="180" t="s">
        <v>64</v>
      </c>
      <c r="B19" s="180"/>
      <c r="C19" s="180"/>
      <c r="D19" s="180"/>
      <c r="E19" s="180"/>
      <c r="F19" s="181"/>
      <c r="G19" s="18">
        <f>'Оборот I'!G19</f>
        <v>26</v>
      </c>
      <c r="H19" s="19">
        <f>'Оборот II'!G19</f>
        <v>26</v>
      </c>
      <c r="I19" s="19">
        <f>'Оборот III'!G19</f>
        <v>26</v>
      </c>
      <c r="J19" s="20">
        <f>'Оборот IV'!G19</f>
        <v>26</v>
      </c>
      <c r="K19" s="21">
        <v>26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1"/>
    </row>
    <row r="20" spans="1:31" ht="26.25" customHeight="1" thickBot="1" x14ac:dyDescent="0.25">
      <c r="A20" s="180" t="s">
        <v>45</v>
      </c>
      <c r="B20" s="180"/>
      <c r="C20" s="180"/>
      <c r="D20" s="180"/>
      <c r="E20" s="180"/>
      <c r="F20" s="181"/>
      <c r="G20" s="22">
        <f>'Оборот I'!G20</f>
        <v>26</v>
      </c>
      <c r="H20" s="23">
        <f>'Оборот II'!G20</f>
        <v>26</v>
      </c>
      <c r="I20" s="23">
        <f>'Оборот III'!G20</f>
        <v>26</v>
      </c>
      <c r="J20" s="24">
        <f>'Оборот IV'!G20</f>
        <v>26</v>
      </c>
      <c r="K20" s="25">
        <v>26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1"/>
    </row>
    <row r="21" spans="1:31" x14ac:dyDescent="0.2">
      <c r="A21" s="2"/>
      <c r="B21" s="2"/>
      <c r="C21" s="3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2"/>
      <c r="AA21" s="2"/>
      <c r="AB21" s="2"/>
      <c r="AC21" s="2"/>
      <c r="AD21" s="2"/>
    </row>
    <row r="22" spans="1:31" ht="16.5" thickBot="1" x14ac:dyDescent="0.3">
      <c r="A22" s="12"/>
      <c r="B22" s="12"/>
      <c r="C22" s="12"/>
      <c r="D22" s="2"/>
      <c r="E22" s="3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2"/>
      <c r="AA22" s="2"/>
      <c r="AB22" s="2"/>
      <c r="AC22" s="2"/>
      <c r="AD22" s="2"/>
    </row>
    <row r="23" spans="1:31" ht="18" customHeight="1" thickBot="1" x14ac:dyDescent="0.25">
      <c r="A23" s="123" t="s">
        <v>46</v>
      </c>
      <c r="B23" s="123"/>
      <c r="C23" s="5"/>
      <c r="D23" s="4"/>
      <c r="E23" s="4"/>
      <c r="F23" s="4"/>
      <c r="G23" s="4"/>
      <c r="H23" s="4"/>
      <c r="I23" s="4"/>
      <c r="J23" s="4"/>
      <c r="K23" s="2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1"/>
    </row>
    <row r="24" spans="1:31" ht="18" customHeight="1" x14ac:dyDescent="0.2">
      <c r="A24" s="123" t="s">
        <v>47</v>
      </c>
      <c r="B24" s="123"/>
      <c r="C24" s="127"/>
      <c r="D24" s="127"/>
      <c r="E24" s="127"/>
      <c r="F24" s="127"/>
      <c r="G24" s="33"/>
      <c r="H24" s="4"/>
      <c r="I24" s="4"/>
      <c r="J24" s="4"/>
      <c r="K24" s="138"/>
      <c r="L24" s="138"/>
      <c r="M24" s="138"/>
      <c r="N24" s="138"/>
      <c r="O24" s="138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1"/>
    </row>
    <row r="25" spans="1:31" x14ac:dyDescent="0.2">
      <c r="A25" s="123" t="s">
        <v>61</v>
      </c>
      <c r="B25" s="123"/>
      <c r="C25" s="126"/>
      <c r="D25" s="126"/>
      <c r="E25" s="126"/>
      <c r="F25" s="126"/>
      <c r="G25" s="35"/>
      <c r="H25" s="4"/>
      <c r="I25" s="4"/>
      <c r="J25" s="4"/>
      <c r="K25" s="126"/>
      <c r="L25" s="126"/>
      <c r="M25" s="126"/>
      <c r="N25" s="126"/>
      <c r="O25" s="126"/>
      <c r="P25" s="4"/>
      <c r="Q25" s="3"/>
      <c r="R25" s="3"/>
      <c r="S25" s="3"/>
      <c r="T25" s="3"/>
      <c r="U25" s="3"/>
      <c r="V25" s="3"/>
      <c r="W25" s="3"/>
      <c r="X25" s="9"/>
      <c r="Y25" s="2"/>
      <c r="Z25" s="2"/>
      <c r="AA25" s="2"/>
      <c r="AB25" s="2"/>
      <c r="AC25" s="2"/>
      <c r="AD25" s="2"/>
    </row>
    <row r="26" spans="1:31" x14ac:dyDescent="0.2">
      <c r="A26" s="123" t="s">
        <v>48</v>
      </c>
      <c r="B26" s="123"/>
      <c r="C26" s="126"/>
      <c r="D26" s="126"/>
      <c r="E26" s="126"/>
      <c r="F26" s="126"/>
      <c r="G26" s="36"/>
      <c r="H26" s="4"/>
      <c r="I26" s="4"/>
      <c r="J26" s="4"/>
      <c r="K26" s="126"/>
      <c r="L26" s="126"/>
      <c r="M26" s="126"/>
      <c r="N26" s="126"/>
      <c r="O26" s="126"/>
    </row>
    <row r="27" spans="1:31" ht="13.5" thickBo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2"/>
    </row>
    <row r="28" spans="1:31" ht="13.5" thickBot="1" x14ac:dyDescent="0.25">
      <c r="A28" s="123" t="s">
        <v>49</v>
      </c>
      <c r="B28" s="123"/>
      <c r="C28" s="5"/>
      <c r="D28" s="4"/>
      <c r="E28" s="4"/>
      <c r="F28" s="4"/>
      <c r="G28" s="4"/>
      <c r="H28" s="4"/>
      <c r="I28" s="4"/>
      <c r="J28" s="4"/>
      <c r="K28" s="2"/>
    </row>
    <row r="29" spans="1:31" x14ac:dyDescent="0.2">
      <c r="A29" s="123" t="s">
        <v>47</v>
      </c>
      <c r="B29" s="123"/>
      <c r="C29" s="127"/>
      <c r="D29" s="127"/>
      <c r="E29" s="127"/>
      <c r="F29" s="127"/>
      <c r="G29" s="33"/>
      <c r="H29" s="4"/>
      <c r="I29" s="4"/>
      <c r="J29" s="4"/>
      <c r="K29" s="138"/>
      <c r="L29" s="138"/>
      <c r="M29" s="138"/>
      <c r="N29" s="138"/>
      <c r="O29" s="138"/>
    </row>
    <row r="30" spans="1:31" x14ac:dyDescent="0.2">
      <c r="A30" s="123" t="s">
        <v>61</v>
      </c>
      <c r="B30" s="123"/>
      <c r="C30" s="126"/>
      <c r="D30" s="126"/>
      <c r="E30" s="126"/>
      <c r="F30" s="126"/>
      <c r="G30" s="35"/>
      <c r="H30" s="4"/>
      <c r="I30" s="4"/>
      <c r="J30" s="4"/>
      <c r="K30" s="126"/>
      <c r="L30" s="126"/>
      <c r="M30" s="126"/>
      <c r="N30" s="126"/>
      <c r="O30" s="126"/>
    </row>
    <row r="31" spans="1:31" x14ac:dyDescent="0.2">
      <c r="A31" s="123" t="s">
        <v>48</v>
      </c>
      <c r="B31" s="123"/>
      <c r="C31" s="126"/>
      <c r="D31" s="126"/>
      <c r="E31" s="126"/>
      <c r="F31" s="126"/>
      <c r="G31" s="36"/>
      <c r="H31" s="4"/>
      <c r="I31" s="4"/>
      <c r="J31" s="4"/>
      <c r="K31" s="126"/>
      <c r="L31" s="126"/>
      <c r="M31" s="126"/>
      <c r="N31" s="126"/>
      <c r="O31" s="126"/>
    </row>
    <row r="32" spans="1:31" x14ac:dyDescent="0.2">
      <c r="A32" s="123" t="s">
        <v>50</v>
      </c>
      <c r="B32" s="123"/>
      <c r="C32" s="184"/>
      <c r="D32" s="184"/>
      <c r="E32" s="184"/>
      <c r="F32" s="184"/>
      <c r="G32" s="35"/>
      <c r="H32" s="4"/>
      <c r="I32" s="4"/>
      <c r="J32" s="4"/>
      <c r="K32" s="126"/>
      <c r="L32" s="126"/>
      <c r="M32" s="126"/>
      <c r="N32" s="126"/>
      <c r="O32" s="126"/>
    </row>
    <row r="33" spans="1:15" x14ac:dyDescent="0.2">
      <c r="A33" s="12"/>
      <c r="B33" s="12"/>
      <c r="C33" s="33"/>
      <c r="D33" s="33"/>
      <c r="E33" s="33"/>
      <c r="F33" s="33"/>
      <c r="G33" s="33"/>
      <c r="H33" s="4"/>
      <c r="I33" s="4"/>
      <c r="J33" s="4"/>
      <c r="K33" s="33"/>
      <c r="L33" s="33"/>
      <c r="M33" s="33"/>
      <c r="N33" s="33"/>
      <c r="O33" s="33"/>
    </row>
    <row r="34" spans="1:15" x14ac:dyDescent="0.2">
      <c r="A34" s="123" t="s">
        <v>47</v>
      </c>
      <c r="B34" s="123"/>
      <c r="C34" s="127"/>
      <c r="D34" s="127"/>
      <c r="E34" s="127"/>
      <c r="F34" s="127"/>
      <c r="G34" s="33"/>
      <c r="H34" s="4"/>
      <c r="I34" s="138"/>
      <c r="J34" s="138"/>
      <c r="K34" s="138"/>
      <c r="L34" s="138"/>
      <c r="M34" s="138"/>
    </row>
    <row r="35" spans="1:15" x14ac:dyDescent="0.2">
      <c r="A35" s="123" t="s">
        <v>61</v>
      </c>
      <c r="B35" s="123"/>
      <c r="C35" s="126"/>
      <c r="D35" s="126"/>
      <c r="E35" s="126"/>
      <c r="F35" s="126"/>
      <c r="G35" s="35"/>
      <c r="H35" s="4"/>
      <c r="I35" s="126"/>
      <c r="J35" s="126"/>
      <c r="K35" s="126"/>
      <c r="L35" s="126"/>
      <c r="M35" s="126"/>
    </row>
    <row r="36" spans="1:15" x14ac:dyDescent="0.2">
      <c r="A36" s="123" t="s">
        <v>48</v>
      </c>
      <c r="B36" s="123"/>
      <c r="C36" s="126"/>
      <c r="D36" s="126"/>
      <c r="E36" s="126"/>
      <c r="F36" s="126"/>
      <c r="G36" s="36"/>
      <c r="H36" s="4"/>
      <c r="I36" s="126"/>
      <c r="J36" s="126"/>
      <c r="K36" s="126"/>
      <c r="L36" s="126"/>
      <c r="M36" s="126"/>
    </row>
    <row r="37" spans="1:15" x14ac:dyDescent="0.2">
      <c r="A37" s="123" t="s">
        <v>50</v>
      </c>
      <c r="B37" s="123"/>
      <c r="C37" s="126"/>
      <c r="D37" s="126"/>
      <c r="E37" s="126"/>
      <c r="F37" s="126"/>
      <c r="G37" s="35"/>
      <c r="H37" s="4"/>
      <c r="I37" s="126"/>
      <c r="J37" s="126"/>
      <c r="K37" s="126"/>
      <c r="L37" s="126"/>
      <c r="M37" s="126"/>
    </row>
    <row r="38" spans="1:15" x14ac:dyDescent="0.2">
      <c r="A38" s="12"/>
      <c r="B38" s="12"/>
      <c r="C38" s="33"/>
      <c r="D38" s="33"/>
      <c r="E38" s="33"/>
      <c r="F38" s="33"/>
      <c r="G38" s="33"/>
      <c r="H38" s="4"/>
      <c r="I38" s="33"/>
      <c r="J38" s="33"/>
      <c r="K38" s="33"/>
      <c r="L38" s="33"/>
      <c r="M38" s="33"/>
    </row>
    <row r="39" spans="1:15" x14ac:dyDescent="0.2">
      <c r="A39" s="123" t="s">
        <v>47</v>
      </c>
      <c r="B39" s="123"/>
      <c r="C39" s="127"/>
      <c r="D39" s="127"/>
      <c r="E39" s="127"/>
      <c r="F39" s="127"/>
      <c r="G39" s="33"/>
      <c r="H39" s="4"/>
      <c r="I39" s="138"/>
      <c r="J39" s="138"/>
      <c r="K39" s="138"/>
      <c r="L39" s="138"/>
      <c r="M39" s="138"/>
    </row>
    <row r="40" spans="1:15" x14ac:dyDescent="0.2">
      <c r="A40" s="123" t="s">
        <v>61</v>
      </c>
      <c r="B40" s="123"/>
      <c r="C40" s="126"/>
      <c r="D40" s="126"/>
      <c r="E40" s="126"/>
      <c r="F40" s="126"/>
      <c r="G40" s="35"/>
      <c r="H40" s="4"/>
      <c r="I40" s="126"/>
      <c r="J40" s="126"/>
      <c r="K40" s="126"/>
      <c r="L40" s="126"/>
      <c r="M40" s="126"/>
      <c r="N40" s="2"/>
    </row>
    <row r="41" spans="1:15" x14ac:dyDescent="0.2">
      <c r="A41" s="123" t="s">
        <v>48</v>
      </c>
      <c r="B41" s="123"/>
      <c r="C41" s="126"/>
      <c r="D41" s="126"/>
      <c r="E41" s="126"/>
      <c r="F41" s="126"/>
      <c r="G41" s="36"/>
      <c r="H41" s="4"/>
      <c r="I41" s="126"/>
      <c r="J41" s="126"/>
      <c r="K41" s="126"/>
      <c r="L41" s="126"/>
      <c r="M41" s="126"/>
      <c r="N41" s="2"/>
      <c r="O41" s="2"/>
    </row>
    <row r="42" spans="1:15" x14ac:dyDescent="0.2">
      <c r="A42" s="123" t="s">
        <v>50</v>
      </c>
      <c r="B42" s="123"/>
      <c r="C42" s="126"/>
      <c r="D42" s="126"/>
      <c r="E42" s="126"/>
      <c r="F42" s="126"/>
      <c r="G42" s="35"/>
      <c r="H42" s="4"/>
      <c r="I42" s="126"/>
      <c r="J42" s="126"/>
      <c r="K42" s="126"/>
      <c r="L42" s="126"/>
      <c r="M42" s="126"/>
      <c r="N42" s="2"/>
    </row>
    <row r="43" spans="1:15" ht="13.5" thickBot="1" x14ac:dyDescent="0.25">
      <c r="A43" s="12"/>
      <c r="B43" s="12"/>
      <c r="C43" s="4"/>
      <c r="D43" s="4"/>
      <c r="E43" s="4"/>
      <c r="F43" s="4"/>
      <c r="G43" s="4"/>
      <c r="H43" s="4"/>
      <c r="I43" s="2"/>
    </row>
    <row r="44" spans="1:15" ht="13.5" thickBot="1" x14ac:dyDescent="0.25">
      <c r="A44" s="123" t="s">
        <v>51</v>
      </c>
      <c r="B44" s="123"/>
      <c r="C44" s="123"/>
      <c r="E44" s="91"/>
      <c r="F44" s="4"/>
      <c r="G44" s="4"/>
      <c r="H44" s="4"/>
      <c r="I44" s="2"/>
    </row>
    <row r="45" spans="1:15" ht="13.5" thickBot="1" x14ac:dyDescent="0.25">
      <c r="A45" s="123" t="s">
        <v>52</v>
      </c>
      <c r="B45" s="123"/>
      <c r="C45" s="123"/>
      <c r="E45" s="92"/>
      <c r="F45" s="4"/>
      <c r="G45" s="4"/>
      <c r="H45" s="4"/>
      <c r="I45" s="2"/>
    </row>
    <row r="46" spans="1:15" ht="13.5" thickBot="1" x14ac:dyDescent="0.25">
      <c r="A46" s="12" t="s">
        <v>53</v>
      </c>
      <c r="B46" s="12"/>
      <c r="C46" s="95"/>
      <c r="E46" s="92"/>
      <c r="F46" s="4"/>
      <c r="G46" s="4"/>
      <c r="H46" s="4"/>
      <c r="I46" s="2"/>
    </row>
    <row r="47" spans="1:15" ht="13.5" thickBot="1" x14ac:dyDescent="0.25">
      <c r="A47" s="12" t="s">
        <v>54</v>
      </c>
      <c r="B47" s="12"/>
      <c r="C47" s="95"/>
      <c r="E47" s="93"/>
      <c r="F47" s="4"/>
      <c r="G47" s="4"/>
      <c r="H47" s="4"/>
      <c r="I47" s="2"/>
    </row>
    <row r="48" spans="1:15" x14ac:dyDescent="0.2">
      <c r="A48" s="12"/>
      <c r="B48" s="12"/>
      <c r="C48" s="4"/>
      <c r="D48" s="4"/>
      <c r="E48" s="4"/>
      <c r="F48" s="4"/>
      <c r="G48" s="4"/>
      <c r="H48" s="4"/>
      <c r="I48" s="2"/>
    </row>
    <row r="49" spans="1:15" ht="15.75" x14ac:dyDescent="0.25">
      <c r="A49" s="4"/>
      <c r="B49" s="4"/>
      <c r="C49" s="4"/>
      <c r="D49" s="13"/>
      <c r="E49" s="3"/>
      <c r="F49" s="3"/>
      <c r="G49" s="9"/>
      <c r="H49" s="4"/>
      <c r="I49" s="2"/>
      <c r="J49" s="2"/>
      <c r="K49" s="2"/>
      <c r="L49" s="2"/>
    </row>
    <row r="50" spans="1:15" ht="13.5" thickBot="1" x14ac:dyDescent="0.25">
      <c r="B50" s="16"/>
      <c r="C50" s="16"/>
      <c r="D50" s="16"/>
      <c r="E50" s="16"/>
      <c r="F50" s="189" t="s">
        <v>80</v>
      </c>
      <c r="G50" s="189"/>
      <c r="H50" s="189"/>
      <c r="I50" s="189"/>
      <c r="J50" s="189"/>
      <c r="K50" s="189"/>
      <c r="L50" s="189"/>
      <c r="M50" s="189"/>
    </row>
    <row r="51" spans="1:15" x14ac:dyDescent="0.2">
      <c r="A51" s="188">
        <v>1</v>
      </c>
      <c r="B51" s="188" t="s">
        <v>81</v>
      </c>
      <c r="C51" s="188"/>
      <c r="D51" s="188"/>
      <c r="E51" s="188"/>
      <c r="F51" s="158"/>
      <c r="G51" s="159"/>
      <c r="H51" s="159"/>
      <c r="I51" s="159"/>
      <c r="J51" s="159"/>
      <c r="K51" s="159"/>
      <c r="L51" s="159"/>
      <c r="M51" s="159"/>
      <c r="N51" s="159"/>
      <c r="O51" s="159"/>
    </row>
    <row r="52" spans="1:15" x14ac:dyDescent="0.2">
      <c r="A52" s="188"/>
      <c r="B52" s="188"/>
      <c r="C52" s="188"/>
      <c r="D52" s="188"/>
      <c r="E52" s="188"/>
      <c r="F52" s="185"/>
      <c r="G52" s="186"/>
      <c r="H52" s="186"/>
      <c r="I52" s="186"/>
      <c r="J52" s="186"/>
      <c r="K52" s="186"/>
      <c r="L52" s="186"/>
      <c r="M52" s="187"/>
    </row>
    <row r="53" spans="1:15" x14ac:dyDescent="0.2">
      <c r="A53" s="188">
        <v>2</v>
      </c>
      <c r="B53" s="188" t="s">
        <v>82</v>
      </c>
      <c r="C53" s="188"/>
      <c r="D53" s="188"/>
      <c r="E53" s="188"/>
      <c r="F53" s="185"/>
      <c r="G53" s="186"/>
      <c r="H53" s="186"/>
      <c r="I53" s="186"/>
      <c r="J53" s="186"/>
      <c r="K53" s="186"/>
      <c r="L53" s="186"/>
      <c r="M53" s="187"/>
    </row>
    <row r="54" spans="1:15" x14ac:dyDescent="0.2">
      <c r="A54" s="188"/>
      <c r="B54" s="188"/>
      <c r="C54" s="188"/>
      <c r="D54" s="188"/>
      <c r="E54" s="188"/>
      <c r="F54" s="185"/>
      <c r="G54" s="186"/>
      <c r="H54" s="186"/>
      <c r="I54" s="186"/>
      <c r="J54" s="186"/>
      <c r="K54" s="186"/>
      <c r="L54" s="186"/>
      <c r="M54" s="187"/>
    </row>
    <row r="55" spans="1:15" ht="13.5" thickBot="1" x14ac:dyDescent="0.25">
      <c r="A55" s="188">
        <v>3</v>
      </c>
      <c r="B55" s="188" t="s">
        <v>83</v>
      </c>
      <c r="C55" s="188"/>
      <c r="D55" s="188"/>
      <c r="E55" s="188"/>
      <c r="F55" s="185"/>
      <c r="G55" s="186"/>
      <c r="H55" s="186"/>
      <c r="I55" s="186"/>
      <c r="J55" s="186"/>
      <c r="K55" s="186"/>
      <c r="L55" s="186"/>
      <c r="M55" s="187"/>
    </row>
    <row r="56" spans="1:15" x14ac:dyDescent="0.2">
      <c r="A56" s="188"/>
      <c r="B56" s="188"/>
      <c r="C56" s="188"/>
      <c r="D56" s="188"/>
      <c r="E56" s="188"/>
      <c r="F56" s="166"/>
      <c r="G56" s="167"/>
      <c r="H56" s="167"/>
      <c r="I56" s="167"/>
      <c r="J56" s="167"/>
      <c r="K56" s="167"/>
      <c r="L56" s="167"/>
      <c r="M56" s="167"/>
      <c r="N56" s="167"/>
      <c r="O56" s="168"/>
    </row>
    <row r="57" spans="1:15" x14ac:dyDescent="0.2">
      <c r="A57" s="188"/>
      <c r="B57" s="188"/>
      <c r="C57" s="188"/>
      <c r="D57" s="188"/>
      <c r="E57" s="188"/>
      <c r="F57" s="185"/>
      <c r="G57" s="186"/>
      <c r="H57" s="186"/>
      <c r="I57" s="186"/>
      <c r="J57" s="186"/>
      <c r="K57" s="186"/>
      <c r="L57" s="186"/>
      <c r="M57" s="187"/>
    </row>
    <row r="58" spans="1:15" x14ac:dyDescent="0.2">
      <c r="A58" s="188">
        <v>4</v>
      </c>
      <c r="B58" s="188" t="s">
        <v>84</v>
      </c>
      <c r="C58" s="188"/>
      <c r="D58" s="188"/>
      <c r="E58" s="188"/>
      <c r="F58" s="185"/>
      <c r="G58" s="186"/>
      <c r="H58" s="186"/>
      <c r="I58" s="186"/>
      <c r="J58" s="186"/>
      <c r="K58" s="186"/>
      <c r="L58" s="186"/>
      <c r="M58" s="187"/>
    </row>
    <row r="59" spans="1:15" x14ac:dyDescent="0.2">
      <c r="A59" s="188"/>
      <c r="B59" s="188"/>
      <c r="C59" s="188"/>
      <c r="D59" s="188"/>
      <c r="E59" s="188"/>
      <c r="F59" s="185"/>
      <c r="G59" s="186"/>
      <c r="H59" s="186"/>
      <c r="I59" s="186"/>
      <c r="J59" s="186"/>
      <c r="K59" s="186"/>
      <c r="L59" s="186"/>
      <c r="M59" s="187"/>
    </row>
    <row r="60" spans="1:15" ht="18" x14ac:dyDescent="0.25">
      <c r="A60" s="2"/>
      <c r="B60" s="2"/>
      <c r="C60" s="2"/>
      <c r="E60" s="15"/>
      <c r="F60" s="15"/>
      <c r="G60" s="15"/>
      <c r="H60" s="15"/>
      <c r="I60" s="15"/>
      <c r="J60" s="2"/>
      <c r="K60" s="2"/>
      <c r="L60" s="2"/>
      <c r="M60" s="2"/>
    </row>
    <row r="61" spans="1:15" ht="18" x14ac:dyDescent="0.25">
      <c r="A61" s="96" t="s">
        <v>55</v>
      </c>
      <c r="B61" s="96"/>
      <c r="C61" s="96"/>
      <c r="D61" s="96"/>
      <c r="E61" s="4"/>
      <c r="F61" s="4"/>
      <c r="G61" s="4"/>
      <c r="H61" s="190"/>
      <c r="I61" s="190"/>
      <c r="J61" s="190"/>
      <c r="K61" s="190"/>
      <c r="L61" s="190"/>
    </row>
  </sheetData>
  <mergeCells count="153">
    <mergeCell ref="A58:A59"/>
    <mergeCell ref="A45:C45"/>
    <mergeCell ref="B51:E52"/>
    <mergeCell ref="B53:E54"/>
    <mergeCell ref="B55:E57"/>
    <mergeCell ref="B58:E59"/>
    <mergeCell ref="A53:A54"/>
    <mergeCell ref="A55:A57"/>
    <mergeCell ref="H61:L61"/>
    <mergeCell ref="F54:M54"/>
    <mergeCell ref="F55:M55"/>
    <mergeCell ref="F57:M57"/>
    <mergeCell ref="F58:M58"/>
    <mergeCell ref="F59:M59"/>
    <mergeCell ref="F56:O56"/>
    <mergeCell ref="A40:B40"/>
    <mergeCell ref="C40:F40"/>
    <mergeCell ref="I40:M40"/>
    <mergeCell ref="A41:B41"/>
    <mergeCell ref="C41:F41"/>
    <mergeCell ref="I41:M41"/>
    <mergeCell ref="F53:M53"/>
    <mergeCell ref="A51:A52"/>
    <mergeCell ref="F50:M50"/>
    <mergeCell ref="F52:M52"/>
    <mergeCell ref="A42:B42"/>
    <mergeCell ref="C42:F42"/>
    <mergeCell ref="I42:M42"/>
    <mergeCell ref="A44:C44"/>
    <mergeCell ref="F51:O51"/>
    <mergeCell ref="I35:M35"/>
    <mergeCell ref="C36:F36"/>
    <mergeCell ref="I36:M36"/>
    <mergeCell ref="A37:B37"/>
    <mergeCell ref="C37:F37"/>
    <mergeCell ref="I37:M37"/>
    <mergeCell ref="A39:B39"/>
    <mergeCell ref="C39:F39"/>
    <mergeCell ref="I39:M39"/>
    <mergeCell ref="U5:U6"/>
    <mergeCell ref="U11:U12"/>
    <mergeCell ref="A26:B26"/>
    <mergeCell ref="C26:F26"/>
    <mergeCell ref="K26:O26"/>
    <mergeCell ref="C29:F29"/>
    <mergeCell ref="A36:B36"/>
    <mergeCell ref="A28:B28"/>
    <mergeCell ref="A29:B29"/>
    <mergeCell ref="A30:B30"/>
    <mergeCell ref="K29:O29"/>
    <mergeCell ref="C30:F30"/>
    <mergeCell ref="K30:O30"/>
    <mergeCell ref="A31:B31"/>
    <mergeCell ref="C31:F31"/>
    <mergeCell ref="K31:O31"/>
    <mergeCell ref="A32:B32"/>
    <mergeCell ref="C32:F32"/>
    <mergeCell ref="K32:O32"/>
    <mergeCell ref="A34:B34"/>
    <mergeCell ref="C34:F34"/>
    <mergeCell ref="I34:M34"/>
    <mergeCell ref="A35:B35"/>
    <mergeCell ref="C35:F35"/>
    <mergeCell ref="G3:K3"/>
    <mergeCell ref="L3:P3"/>
    <mergeCell ref="A24:B24"/>
    <mergeCell ref="C24:F24"/>
    <mergeCell ref="A25:B25"/>
    <mergeCell ref="C25:F25"/>
    <mergeCell ref="A23:B23"/>
    <mergeCell ref="AH7:AH8"/>
    <mergeCell ref="AH9:AH10"/>
    <mergeCell ref="K25:O25"/>
    <mergeCell ref="AG9:AG10"/>
    <mergeCell ref="AF11:AF12"/>
    <mergeCell ref="K24:O24"/>
    <mergeCell ref="B5:B15"/>
    <mergeCell ref="C5:C15"/>
    <mergeCell ref="W7:W8"/>
    <mergeCell ref="D5:D15"/>
    <mergeCell ref="W5:W6"/>
    <mergeCell ref="V7:V8"/>
    <mergeCell ref="T5:T6"/>
    <mergeCell ref="T13:T14"/>
    <mergeCell ref="W13:W14"/>
    <mergeCell ref="W11:W12"/>
    <mergeCell ref="W9:W10"/>
    <mergeCell ref="AG5:AG6"/>
    <mergeCell ref="AG11:AG12"/>
    <mergeCell ref="AD11:AD12"/>
    <mergeCell ref="AE11:AE12"/>
    <mergeCell ref="AD7:AD8"/>
    <mergeCell ref="AI3:AM3"/>
    <mergeCell ref="AH11:AH12"/>
    <mergeCell ref="AD13:AD14"/>
    <mergeCell ref="AE13:AE14"/>
    <mergeCell ref="AF13:AF14"/>
    <mergeCell ref="AG13:AG14"/>
    <mergeCell ref="AH13:AH14"/>
    <mergeCell ref="AE7:AE8"/>
    <mergeCell ref="AD9:AD10"/>
    <mergeCell ref="AE9:AE10"/>
    <mergeCell ref="AH5:AH6"/>
    <mergeCell ref="AF7:AF8"/>
    <mergeCell ref="AG7:AG8"/>
    <mergeCell ref="A20:F20"/>
    <mergeCell ref="Q11:Q12"/>
    <mergeCell ref="A19:F19"/>
    <mergeCell ref="P5:P15"/>
    <mergeCell ref="O5:O15"/>
    <mergeCell ref="AF9:AF10"/>
    <mergeCell ref="AC3:AC4"/>
    <mergeCell ref="Q3:Q4"/>
    <mergeCell ref="Q5:Q6"/>
    <mergeCell ref="I5:I15"/>
    <mergeCell ref="H5:H15"/>
    <mergeCell ref="X3:AB3"/>
    <mergeCell ref="S3:W3"/>
    <mergeCell ref="S5:S6"/>
    <mergeCell ref="V5:V6"/>
    <mergeCell ref="J5:J15"/>
    <mergeCell ref="AD3:AH3"/>
    <mergeCell ref="AD5:AD6"/>
    <mergeCell ref="AE5:AE6"/>
    <mergeCell ref="B17:Q17"/>
    <mergeCell ref="B16:Q16"/>
    <mergeCell ref="U7:U8"/>
    <mergeCell ref="G5:G15"/>
    <mergeCell ref="AF5:AF6"/>
    <mergeCell ref="A1:AB2"/>
    <mergeCell ref="B3:F3"/>
    <mergeCell ref="N5:N15"/>
    <mergeCell ref="M5:M15"/>
    <mergeCell ref="Q13:Q14"/>
    <mergeCell ref="E5:E15"/>
    <mergeCell ref="F5:F15"/>
    <mergeCell ref="L5:L15"/>
    <mergeCell ref="K5:K15"/>
    <mergeCell ref="T11:T12"/>
    <mergeCell ref="Q7:Q8"/>
    <mergeCell ref="Q9:Q10"/>
    <mergeCell ref="V13:V14"/>
    <mergeCell ref="V11:V12"/>
    <mergeCell ref="T7:T8"/>
    <mergeCell ref="U13:U14"/>
    <mergeCell ref="V9:V10"/>
    <mergeCell ref="U9:U10"/>
    <mergeCell ref="T9:T10"/>
    <mergeCell ref="R3:R4"/>
    <mergeCell ref="S13:S14"/>
    <mergeCell ref="S11:S12"/>
    <mergeCell ref="S9:S10"/>
    <mergeCell ref="S7:S8"/>
  </mergeCells>
  <phoneticPr fontId="7" type="noConversion"/>
  <printOptions horizontalCentered="1"/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8"/>
  <sheetViews>
    <sheetView topLeftCell="A2" workbookViewId="0">
      <selection activeCell="L16" sqref="L16"/>
    </sheetView>
  </sheetViews>
  <sheetFormatPr defaultRowHeight="12.75" x14ac:dyDescent="0.2"/>
  <cols>
    <col min="1" max="1" width="9.5703125" customWidth="1"/>
    <col min="2" max="2" width="10.85546875" customWidth="1"/>
    <col min="3" max="3" width="11.140625" customWidth="1"/>
    <col min="4" max="4" width="10" customWidth="1"/>
    <col min="5" max="5" width="21.5703125" customWidth="1"/>
    <col min="6" max="6" width="9.28515625" customWidth="1"/>
    <col min="7" max="7" width="10" customWidth="1"/>
    <col min="8" max="8" width="9.28515625" customWidth="1"/>
    <col min="9" max="9" width="5.85546875" customWidth="1"/>
    <col min="10" max="10" width="8.85546875" customWidth="1"/>
    <col min="11" max="11" width="5.28515625" customWidth="1"/>
    <col min="12" max="12" width="8.85546875" customWidth="1"/>
    <col min="13" max="13" width="5.28515625" customWidth="1"/>
  </cols>
  <sheetData>
    <row r="1" spans="1:12" ht="12.75" customHeight="1" x14ac:dyDescent="0.2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36.75" customHeight="1" thickBo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37.25" customHeight="1" thickBot="1" x14ac:dyDescent="0.25">
      <c r="A3" s="1"/>
      <c r="B3" s="148" t="s">
        <v>35</v>
      </c>
      <c r="C3" s="145" t="s">
        <v>36</v>
      </c>
      <c r="D3" s="145" t="s">
        <v>71</v>
      </c>
      <c r="E3" s="141" t="s">
        <v>33</v>
      </c>
      <c r="F3" s="145" t="s">
        <v>34</v>
      </c>
      <c r="G3" s="145" t="s">
        <v>63</v>
      </c>
      <c r="H3" s="140" t="s">
        <v>32</v>
      </c>
      <c r="I3" s="139" t="s">
        <v>56</v>
      </c>
      <c r="J3" s="139" t="s">
        <v>74</v>
      </c>
      <c r="K3" s="147" t="s">
        <v>69</v>
      </c>
      <c r="L3" s="147" t="s">
        <v>70</v>
      </c>
    </row>
    <row r="4" spans="1:12" ht="18" customHeight="1" thickBot="1" x14ac:dyDescent="0.25">
      <c r="B4" s="148"/>
      <c r="C4" s="145"/>
      <c r="D4" s="145"/>
      <c r="E4" s="141"/>
      <c r="F4" s="145"/>
      <c r="G4" s="145"/>
      <c r="H4" s="140"/>
      <c r="I4" s="139"/>
      <c r="J4" s="139"/>
      <c r="K4" s="147"/>
      <c r="L4" s="147"/>
    </row>
    <row r="5" spans="1:12" ht="15.95" customHeight="1" thickBot="1" x14ac:dyDescent="0.25">
      <c r="B5" s="135">
        <f>($G$5*10+$G$6*9+$G$7*8+$G$8*7+$G$9*6+$G$10*5+$G$11*4+$G$12*3+$G$13*2+$G$14*1)/$G$20</f>
        <v>0</v>
      </c>
      <c r="C5" s="137">
        <f>($G$5*100%+$G$6*96%+$G$7*90%+$G$8*74%+$G$9*55%+$G$10*45%+$G$11*40%+$G$12*32%+$G$13*20%+$G$14*12)/$G$20</f>
        <v>0</v>
      </c>
      <c r="D5" s="136">
        <f>COUNTIF('Ведомость I'!Y6:Y40,"&gt;=7")/$G$20</f>
        <v>0</v>
      </c>
      <c r="E5" s="124" t="s">
        <v>38</v>
      </c>
      <c r="F5" s="140">
        <f>G5+G6</f>
        <v>0</v>
      </c>
      <c r="G5" s="26">
        <f>COUNTIF('Ведомость I'!$Y$6:$Y$40,"=10")</f>
        <v>0</v>
      </c>
      <c r="H5" s="7" t="s">
        <v>19</v>
      </c>
      <c r="I5" s="71">
        <f>COUNTIF('Ведомость I'!$X$6:$X$40,"&gt;=10")</f>
        <v>0</v>
      </c>
      <c r="J5" s="142">
        <f>(I5+I6+I7+I8)/G20</f>
        <v>0</v>
      </c>
      <c r="K5" s="26">
        <f>COUNTIF('Ведомость I'!$AB$6:$AB$40,"&gt;=9,5")</f>
        <v>0</v>
      </c>
      <c r="L5" s="136">
        <f>COUNTIF('Ведомость I'!AB6:AB40,"&gt;=6,5")/$G$20</f>
        <v>0</v>
      </c>
    </row>
    <row r="6" spans="1:12" ht="15.95" customHeight="1" thickBot="1" x14ac:dyDescent="0.25">
      <c r="B6" s="135"/>
      <c r="C6" s="137"/>
      <c r="D6" s="136"/>
      <c r="E6" s="124"/>
      <c r="F6" s="140"/>
      <c r="G6" s="26">
        <f>COUNTIF('Ведомость I'!$Y$6:$Y$40,"=9")</f>
        <v>0</v>
      </c>
      <c r="H6" s="7" t="s">
        <v>20</v>
      </c>
      <c r="I6" s="71">
        <f>COUNTIF('Ведомость I'!$X$6:$X$40,"&gt;=9")-I5</f>
        <v>0</v>
      </c>
      <c r="J6" s="143"/>
      <c r="K6" s="116">
        <f>COUNTIF('Ведомость I'!$AB$6:$AB$40,"&gt;=8,5")-K5</f>
        <v>0</v>
      </c>
      <c r="L6" s="136"/>
    </row>
    <row r="7" spans="1:12" ht="15.95" customHeight="1" thickBot="1" x14ac:dyDescent="0.25">
      <c r="B7" s="135"/>
      <c r="C7" s="137"/>
      <c r="D7" s="136"/>
      <c r="E7" s="124" t="s">
        <v>39</v>
      </c>
      <c r="F7" s="140">
        <f>G7+G8</f>
        <v>0</v>
      </c>
      <c r="G7" s="26">
        <f>COUNTIF('Ведомость I'!$Y$6:$Y$40,"=8")</f>
        <v>0</v>
      </c>
      <c r="H7" s="7" t="s">
        <v>21</v>
      </c>
      <c r="I7" s="71">
        <f>COUNTIF('Ведомость I'!$X$6:$X$40,"&gt;=8")-I6-I5</f>
        <v>0</v>
      </c>
      <c r="J7" s="143"/>
      <c r="K7" s="116">
        <f>COUNTIF('Ведомость I'!$AB$6:$AB$40,"&gt;=7,5")-K6-K5</f>
        <v>0</v>
      </c>
      <c r="L7" s="136"/>
    </row>
    <row r="8" spans="1:12" ht="15.95" customHeight="1" thickBot="1" x14ac:dyDescent="0.25">
      <c r="B8" s="135"/>
      <c r="C8" s="137"/>
      <c r="D8" s="136"/>
      <c r="E8" s="124"/>
      <c r="F8" s="140"/>
      <c r="G8" s="26">
        <f>COUNTIF('Ведомость I'!$Y$6:$Y$40,"=7")</f>
        <v>0</v>
      </c>
      <c r="H8" s="7" t="s">
        <v>22</v>
      </c>
      <c r="I8" s="71">
        <f>COUNTIF('Ведомость I'!$X$6:$X$40,"&gt;=7")-I7-I6-I5</f>
        <v>0</v>
      </c>
      <c r="J8" s="143"/>
      <c r="K8" s="116">
        <f>COUNTIF('Ведомость I'!$AB$6:$AB$40,"&gt;=6,5")-K7-K6-K5</f>
        <v>0</v>
      </c>
      <c r="L8" s="136"/>
    </row>
    <row r="9" spans="1:12" ht="15.95" customHeight="1" thickBot="1" x14ac:dyDescent="0.25">
      <c r="B9" s="135"/>
      <c r="C9" s="137"/>
      <c r="D9" s="136"/>
      <c r="E9" s="124" t="s">
        <v>40</v>
      </c>
      <c r="F9" s="140">
        <f>G9+G10</f>
        <v>0</v>
      </c>
      <c r="G9" s="26">
        <f>COUNTIF('Ведомость I'!$Y$6:$Y$40,"=6")</f>
        <v>0</v>
      </c>
      <c r="H9" s="7" t="s">
        <v>23</v>
      </c>
      <c r="I9" s="71">
        <f>COUNTIF('Ведомость I'!$X$6:$X$40,"&gt;=6")-I8-I7-I6-I5</f>
        <v>0</v>
      </c>
      <c r="J9" s="143"/>
      <c r="K9" s="116">
        <f>COUNTIF('Ведомость I'!$AB$6:$AB$40,"&gt;=5,5")-K8-K7-K6-K5</f>
        <v>0</v>
      </c>
      <c r="L9" s="136"/>
    </row>
    <row r="10" spans="1:12" ht="15.95" customHeight="1" thickBot="1" x14ac:dyDescent="0.25">
      <c r="B10" s="135"/>
      <c r="C10" s="137"/>
      <c r="D10" s="136"/>
      <c r="E10" s="124"/>
      <c r="F10" s="140"/>
      <c r="G10" s="26">
        <f>COUNTIF('Ведомость I'!$Y$6:$Y$40,"=5")</f>
        <v>0</v>
      </c>
      <c r="H10" s="7" t="s">
        <v>24</v>
      </c>
      <c r="I10" s="71">
        <f>COUNTIF('Ведомость I'!$X$6:$X$40,"&gt;=5")-I9-I8-I7-I6-I5</f>
        <v>0</v>
      </c>
      <c r="J10" s="143"/>
      <c r="K10" s="116">
        <f>COUNTIF('Ведомость I'!$AB$6:$AB$40,"&gt;=4,5")-K9-K8-K7-K6-K5</f>
        <v>0</v>
      </c>
      <c r="L10" s="136"/>
    </row>
    <row r="11" spans="1:12" ht="15.95" customHeight="1" thickBot="1" x14ac:dyDescent="0.25">
      <c r="B11" s="135"/>
      <c r="C11" s="137"/>
      <c r="D11" s="136"/>
      <c r="E11" s="124" t="s">
        <v>41</v>
      </c>
      <c r="F11" s="140">
        <f>G11+G12</f>
        <v>0</v>
      </c>
      <c r="G11" s="26">
        <f>COUNTIF('Ведомость I'!$Y$6:$Y$40,"=4")</f>
        <v>0</v>
      </c>
      <c r="H11" s="7" t="s">
        <v>25</v>
      </c>
      <c r="I11" s="71">
        <f>COUNTIF('Ведомость I'!$X$6:$X$40,"&gt;=4")-I10-I9-I8-I7-I6-I5</f>
        <v>0</v>
      </c>
      <c r="J11" s="143"/>
      <c r="K11" s="116">
        <f>COUNTIF('Ведомость I'!$AB$6:$AB$40,"&gt;=3,5")-K10-K9-K8-K7-K6-K5</f>
        <v>0</v>
      </c>
      <c r="L11" s="136"/>
    </row>
    <row r="12" spans="1:12" ht="15.95" customHeight="1" thickBot="1" x14ac:dyDescent="0.25">
      <c r="B12" s="135"/>
      <c r="C12" s="137"/>
      <c r="D12" s="136"/>
      <c r="E12" s="124"/>
      <c r="F12" s="140"/>
      <c r="G12" s="26">
        <f>COUNTIF('Ведомость I'!$Y$6:$Y$40,"=3")</f>
        <v>0</v>
      </c>
      <c r="H12" s="7" t="s">
        <v>26</v>
      </c>
      <c r="I12" s="71">
        <f>COUNTIF('Ведомость I'!$X$6:$X$40,"&gt;=3")-I11-I10-I9-I8-I7-I6-I5</f>
        <v>0</v>
      </c>
      <c r="J12" s="143"/>
      <c r="K12" s="116">
        <f>COUNTIF('Ведомость I'!$AB$6:$AB$40,"&gt;=2,5")-K11-K10-K9-K8-K7-K6-K5</f>
        <v>0</v>
      </c>
      <c r="L12" s="136"/>
    </row>
    <row r="13" spans="1:12" ht="15.95" customHeight="1" thickBot="1" x14ac:dyDescent="0.25">
      <c r="B13" s="135"/>
      <c r="C13" s="137"/>
      <c r="D13" s="136"/>
      <c r="E13" s="125" t="s">
        <v>42</v>
      </c>
      <c r="F13" s="141">
        <f>G13+G14</f>
        <v>0</v>
      </c>
      <c r="G13" s="26">
        <f>COUNTIF('Ведомость I'!$Y$6:$Y$40,"=2")</f>
        <v>0</v>
      </c>
      <c r="H13" s="7" t="s">
        <v>27</v>
      </c>
      <c r="I13" s="71">
        <f>COUNTIF('Ведомость I'!$X$6:$X$40,"&gt;=2")-I12-I11-I10-I9-I8-I7-I6-I5</f>
        <v>0</v>
      </c>
      <c r="J13" s="143"/>
      <c r="K13" s="26"/>
      <c r="L13" s="136"/>
    </row>
    <row r="14" spans="1:12" ht="15.95" customHeight="1" thickBot="1" x14ac:dyDescent="0.25">
      <c r="B14" s="135"/>
      <c r="C14" s="137"/>
      <c r="D14" s="136"/>
      <c r="E14" s="125"/>
      <c r="F14" s="141"/>
      <c r="G14" s="26">
        <f>COUNTIF('Ведомость I'!$Y$6:$Y$40,"=1")</f>
        <v>0</v>
      </c>
      <c r="H14" s="7" t="s">
        <v>28</v>
      </c>
      <c r="I14" s="71">
        <f>COUNTIF('Ведомость I'!$X$6:$X$40,"&gt;=1")-I13-I12-I11-I10-I9-I8-I7-I6-I5</f>
        <v>0</v>
      </c>
      <c r="J14" s="143"/>
      <c r="K14" s="26"/>
      <c r="L14" s="136"/>
    </row>
    <row r="15" spans="1:12" ht="15.95" customHeight="1" thickBot="1" x14ac:dyDescent="0.25">
      <c r="B15" s="135"/>
      <c r="C15" s="137"/>
      <c r="D15" s="136"/>
      <c r="E15" s="5"/>
      <c r="F15" s="5"/>
      <c r="G15" s="26"/>
      <c r="H15" s="7" t="s">
        <v>29</v>
      </c>
      <c r="I15" s="71">
        <f>COUNTIF('Ведомость I'!$X$6:$X$40,"&gt;=0")-I14-I13-I12-I11-I10-I9-I8-I7-I6-I5</f>
        <v>35</v>
      </c>
      <c r="J15" s="144"/>
      <c r="K15" s="70"/>
      <c r="L15" s="136"/>
    </row>
    <row r="16" spans="1:12" ht="15.95" customHeight="1" thickBot="1" x14ac:dyDescent="0.25">
      <c r="B16" s="128"/>
      <c r="C16" s="129"/>
      <c r="D16" s="129"/>
      <c r="E16" s="130"/>
      <c r="F16" s="69"/>
      <c r="G16" s="67">
        <f>COUNTIF('Ведомость I'!$Y$6:$Y$40,"=н/а")</f>
        <v>0</v>
      </c>
      <c r="H16" s="8" t="s">
        <v>43</v>
      </c>
      <c r="I16" s="66"/>
      <c r="J16" s="66"/>
    </row>
    <row r="17" spans="1:15" ht="15.95" customHeight="1" thickBot="1" x14ac:dyDescent="0.25">
      <c r="B17" s="131"/>
      <c r="C17" s="132"/>
      <c r="D17" s="132"/>
      <c r="E17" s="133"/>
      <c r="F17" s="31"/>
      <c r="G17" s="28">
        <f>G20</f>
        <v>26</v>
      </c>
      <c r="H17" s="8" t="s">
        <v>44</v>
      </c>
      <c r="I17" s="66"/>
      <c r="J17" s="66"/>
    </row>
    <row r="18" spans="1:15" ht="15.95" customHeight="1" thickBo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5" ht="15.95" customHeight="1" x14ac:dyDescent="0.2">
      <c r="A19" s="134" t="s">
        <v>64</v>
      </c>
      <c r="B19" s="134"/>
      <c r="C19" s="134"/>
      <c r="D19" s="134"/>
      <c r="E19" s="134"/>
      <c r="F19" s="30"/>
      <c r="G19" s="53">
        <v>26</v>
      </c>
      <c r="H19" s="4"/>
      <c r="I19" s="4"/>
      <c r="J19" s="4"/>
      <c r="K19" s="2"/>
    </row>
    <row r="20" spans="1:15" ht="15.95" customHeight="1" thickBot="1" x14ac:dyDescent="0.25">
      <c r="A20" s="134" t="s">
        <v>45</v>
      </c>
      <c r="B20" s="134"/>
      <c r="C20" s="134"/>
      <c r="D20" s="134"/>
      <c r="E20" s="134"/>
      <c r="F20" s="30"/>
      <c r="G20" s="14">
        <v>26</v>
      </c>
      <c r="H20" s="4"/>
      <c r="I20" s="4"/>
      <c r="J20" s="4"/>
      <c r="K20" s="2"/>
    </row>
    <row r="21" spans="1:15" ht="13.5" thickBo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2"/>
    </row>
    <row r="22" spans="1:15" ht="15.95" customHeight="1" thickBot="1" x14ac:dyDescent="0.25">
      <c r="A22" s="123" t="s">
        <v>46</v>
      </c>
      <c r="B22" s="123"/>
      <c r="C22" s="5"/>
      <c r="D22" s="4"/>
      <c r="E22" s="4"/>
      <c r="F22" s="4"/>
      <c r="G22" s="4"/>
      <c r="H22" s="4"/>
      <c r="I22" s="4"/>
      <c r="J22" s="4"/>
      <c r="K22" s="2"/>
    </row>
    <row r="23" spans="1:15" ht="15.95" customHeight="1" x14ac:dyDescent="0.2">
      <c r="A23" s="123" t="s">
        <v>47</v>
      </c>
      <c r="B23" s="123"/>
      <c r="C23" s="127"/>
      <c r="D23" s="127"/>
      <c r="E23" s="127"/>
      <c r="F23" s="127"/>
      <c r="G23" s="33"/>
      <c r="H23" s="4"/>
      <c r="I23" s="4"/>
      <c r="J23" s="4"/>
      <c r="K23" s="138"/>
      <c r="L23" s="138"/>
      <c r="M23" s="138"/>
      <c r="N23" s="138"/>
      <c r="O23" s="138"/>
    </row>
    <row r="24" spans="1:15" ht="15.95" customHeight="1" x14ac:dyDescent="0.2">
      <c r="A24" s="123" t="s">
        <v>61</v>
      </c>
      <c r="B24" s="123"/>
      <c r="C24" s="126"/>
      <c r="D24" s="126"/>
      <c r="E24" s="126"/>
      <c r="F24" s="126"/>
      <c r="G24" s="35"/>
      <c r="H24" s="4"/>
      <c r="I24" s="4"/>
      <c r="J24" s="4"/>
      <c r="K24" s="126"/>
      <c r="L24" s="126"/>
      <c r="M24" s="126"/>
      <c r="N24" s="126"/>
      <c r="O24" s="126"/>
    </row>
    <row r="25" spans="1:15" ht="15.95" customHeight="1" x14ac:dyDescent="0.2">
      <c r="A25" s="123" t="s">
        <v>48</v>
      </c>
      <c r="B25" s="123"/>
      <c r="C25" s="126"/>
      <c r="D25" s="126"/>
      <c r="E25" s="126"/>
      <c r="F25" s="126"/>
      <c r="G25" s="36"/>
      <c r="H25" s="4"/>
      <c r="I25" s="4"/>
      <c r="J25" s="4"/>
      <c r="K25" s="126"/>
      <c r="L25" s="126"/>
      <c r="M25" s="126"/>
      <c r="N25" s="126"/>
      <c r="O25" s="126"/>
    </row>
    <row r="26" spans="1:15" ht="20.100000000000001" customHeight="1" thickBo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2"/>
    </row>
    <row r="27" spans="1:15" ht="15.95" customHeight="1" thickBot="1" x14ac:dyDescent="0.25">
      <c r="A27" s="123" t="s">
        <v>49</v>
      </c>
      <c r="B27" s="123"/>
      <c r="C27" s="5"/>
      <c r="D27" s="4"/>
      <c r="E27" s="4"/>
      <c r="F27" s="4"/>
      <c r="G27" s="4"/>
      <c r="H27" s="4"/>
      <c r="I27" s="4"/>
      <c r="J27" s="4"/>
      <c r="K27" s="2"/>
    </row>
    <row r="28" spans="1:15" ht="15.95" customHeight="1" x14ac:dyDescent="0.2">
      <c r="A28" s="123" t="s">
        <v>47</v>
      </c>
      <c r="B28" s="123"/>
      <c r="C28" s="127"/>
      <c r="D28" s="127"/>
      <c r="E28" s="127"/>
      <c r="F28" s="127"/>
      <c r="G28" s="33"/>
      <c r="H28" s="4"/>
      <c r="I28" s="4"/>
      <c r="J28" s="4"/>
      <c r="K28" s="138"/>
      <c r="L28" s="138"/>
      <c r="M28" s="138"/>
      <c r="N28" s="138"/>
      <c r="O28" s="138"/>
    </row>
    <row r="29" spans="1:15" ht="15.95" customHeight="1" x14ac:dyDescent="0.2">
      <c r="A29" s="123" t="s">
        <v>61</v>
      </c>
      <c r="B29" s="123"/>
      <c r="C29" s="126"/>
      <c r="D29" s="126"/>
      <c r="E29" s="126"/>
      <c r="F29" s="126"/>
      <c r="G29" s="35"/>
      <c r="H29" s="4"/>
      <c r="I29" s="4"/>
      <c r="J29" s="4"/>
      <c r="K29" s="126"/>
      <c r="L29" s="126"/>
      <c r="M29" s="126"/>
      <c r="N29" s="126"/>
      <c r="O29" s="126"/>
    </row>
    <row r="30" spans="1:15" ht="15.95" customHeight="1" x14ac:dyDescent="0.2">
      <c r="A30" s="123" t="s">
        <v>48</v>
      </c>
      <c r="B30" s="123"/>
      <c r="C30" s="149"/>
      <c r="D30" s="126"/>
      <c r="E30" s="126"/>
      <c r="F30" s="126"/>
      <c r="G30" s="36"/>
      <c r="H30" s="4"/>
      <c r="I30" s="4"/>
      <c r="J30" s="4"/>
      <c r="K30" s="126"/>
      <c r="L30" s="126"/>
      <c r="M30" s="126"/>
      <c r="N30" s="126"/>
      <c r="O30" s="126"/>
    </row>
    <row r="31" spans="1:15" ht="15.95" customHeight="1" x14ac:dyDescent="0.2">
      <c r="A31" s="123" t="s">
        <v>50</v>
      </c>
      <c r="B31" s="123"/>
      <c r="C31" s="126"/>
      <c r="D31" s="126"/>
      <c r="E31" s="126"/>
      <c r="F31" s="126"/>
      <c r="G31" s="35"/>
      <c r="H31" s="4"/>
      <c r="I31" s="4"/>
      <c r="J31" s="4"/>
      <c r="K31" s="126"/>
      <c r="L31" s="126"/>
      <c r="M31" s="126"/>
      <c r="N31" s="126"/>
      <c r="O31" s="126"/>
    </row>
    <row r="32" spans="1:15" ht="15.95" customHeight="1" x14ac:dyDescent="0.2">
      <c r="A32" s="12"/>
      <c r="B32" s="12"/>
      <c r="C32" s="33"/>
      <c r="D32" s="33"/>
      <c r="E32" s="33"/>
      <c r="F32" s="33"/>
      <c r="G32" s="33"/>
      <c r="H32" s="4"/>
      <c r="I32" s="4"/>
      <c r="J32" s="4"/>
      <c r="K32" s="33"/>
      <c r="L32" s="33"/>
      <c r="M32" s="33"/>
      <c r="N32" s="33"/>
      <c r="O32" s="33"/>
    </row>
    <row r="33" spans="1:26" ht="15.95" customHeight="1" x14ac:dyDescent="0.2">
      <c r="A33" s="123" t="s">
        <v>47</v>
      </c>
      <c r="B33" s="123"/>
      <c r="C33" s="127"/>
      <c r="D33" s="127"/>
      <c r="E33" s="127"/>
      <c r="F33" s="127"/>
      <c r="G33" s="33"/>
      <c r="H33" s="4"/>
      <c r="I33" s="138"/>
      <c r="J33" s="138"/>
      <c r="K33" s="138"/>
      <c r="L33" s="138"/>
      <c r="M33" s="138"/>
    </row>
    <row r="34" spans="1:26" ht="15.95" customHeight="1" x14ac:dyDescent="0.2">
      <c r="A34" s="123" t="s">
        <v>61</v>
      </c>
      <c r="B34" s="123"/>
      <c r="C34" s="126"/>
      <c r="D34" s="126"/>
      <c r="E34" s="126"/>
      <c r="F34" s="126"/>
      <c r="G34" s="35"/>
      <c r="H34" s="4"/>
      <c r="I34" s="126"/>
      <c r="J34" s="126"/>
      <c r="K34" s="126"/>
      <c r="L34" s="126"/>
      <c r="M34" s="126"/>
    </row>
    <row r="35" spans="1:26" ht="15.95" customHeight="1" x14ac:dyDescent="0.2">
      <c r="A35" s="123" t="s">
        <v>48</v>
      </c>
      <c r="B35" s="123"/>
      <c r="C35" s="126"/>
      <c r="D35" s="126"/>
      <c r="E35" s="126"/>
      <c r="F35" s="126"/>
      <c r="G35" s="36"/>
      <c r="H35" s="4"/>
      <c r="I35" s="126"/>
      <c r="J35" s="126"/>
      <c r="K35" s="126"/>
      <c r="L35" s="126"/>
      <c r="M35" s="126"/>
    </row>
    <row r="36" spans="1:26" ht="15.95" customHeight="1" x14ac:dyDescent="0.2">
      <c r="A36" s="123" t="s">
        <v>50</v>
      </c>
      <c r="B36" s="123"/>
      <c r="C36" s="126"/>
      <c r="D36" s="126"/>
      <c r="E36" s="126"/>
      <c r="F36" s="126"/>
      <c r="G36" s="35"/>
      <c r="H36" s="4"/>
      <c r="I36" s="126"/>
      <c r="J36" s="126"/>
      <c r="K36" s="126"/>
      <c r="L36" s="126"/>
      <c r="M36" s="126"/>
    </row>
    <row r="37" spans="1:26" ht="15.95" customHeight="1" x14ac:dyDescent="0.2">
      <c r="A37" s="12"/>
      <c r="B37" s="12"/>
      <c r="C37" s="33"/>
      <c r="D37" s="33"/>
      <c r="E37" s="33"/>
      <c r="F37" s="33"/>
      <c r="G37" s="33"/>
      <c r="H37" s="4"/>
      <c r="I37" s="33"/>
      <c r="J37" s="33"/>
      <c r="K37" s="33"/>
      <c r="L37" s="33"/>
      <c r="M37" s="33"/>
    </row>
    <row r="38" spans="1:26" x14ac:dyDescent="0.2">
      <c r="A38" s="123" t="s">
        <v>47</v>
      </c>
      <c r="B38" s="123"/>
      <c r="C38" s="127"/>
      <c r="D38" s="127"/>
      <c r="E38" s="127"/>
      <c r="F38" s="127"/>
      <c r="G38" s="33"/>
      <c r="H38" s="4"/>
      <c r="I38" s="138"/>
      <c r="J38" s="138"/>
      <c r="K38" s="138"/>
      <c r="L38" s="138"/>
      <c r="M38" s="138"/>
    </row>
    <row r="39" spans="1:26" ht="20.100000000000001" customHeight="1" x14ac:dyDescent="0.2">
      <c r="A39" s="123" t="s">
        <v>61</v>
      </c>
      <c r="B39" s="123"/>
      <c r="C39" s="126"/>
      <c r="D39" s="126"/>
      <c r="E39" s="126"/>
      <c r="F39" s="126"/>
      <c r="G39" s="35"/>
      <c r="H39" s="4"/>
      <c r="I39" s="126"/>
      <c r="J39" s="126"/>
      <c r="K39" s="126"/>
      <c r="L39" s="126"/>
      <c r="M39" s="126"/>
      <c r="N39" s="2"/>
    </row>
    <row r="40" spans="1:26" x14ac:dyDescent="0.2">
      <c r="A40" s="123" t="s">
        <v>48</v>
      </c>
      <c r="B40" s="123"/>
      <c r="C40" s="126"/>
      <c r="D40" s="126"/>
      <c r="E40" s="126"/>
      <c r="F40" s="126"/>
      <c r="G40" s="36"/>
      <c r="H40" s="4"/>
      <c r="I40" s="126"/>
      <c r="J40" s="126"/>
      <c r="K40" s="126"/>
      <c r="L40" s="126"/>
      <c r="M40" s="126"/>
      <c r="N40" s="2"/>
      <c r="O40" s="2"/>
      <c r="P40" s="4"/>
      <c r="Q40" s="4"/>
      <c r="R40" s="4"/>
      <c r="S40" s="3"/>
      <c r="T40" s="9"/>
      <c r="U40" s="2"/>
      <c r="V40" s="2"/>
      <c r="W40" s="2"/>
      <c r="X40" s="2"/>
      <c r="Y40" s="2"/>
      <c r="Z40" s="2"/>
    </row>
    <row r="41" spans="1:26" x14ac:dyDescent="0.2">
      <c r="A41" s="123" t="s">
        <v>50</v>
      </c>
      <c r="B41" s="123"/>
      <c r="C41" s="126"/>
      <c r="D41" s="126"/>
      <c r="E41" s="126"/>
      <c r="F41" s="126"/>
      <c r="G41" s="35"/>
      <c r="H41" s="4"/>
      <c r="I41" s="126"/>
      <c r="J41" s="126"/>
      <c r="K41" s="126"/>
      <c r="L41" s="126"/>
      <c r="M41" s="126"/>
      <c r="N41" s="2"/>
    </row>
    <row r="42" spans="1:26" ht="13.5" thickBot="1" x14ac:dyDescent="0.25">
      <c r="A42" s="12"/>
      <c r="B42" s="12"/>
      <c r="C42" s="4"/>
      <c r="D42" s="4"/>
      <c r="E42" s="4"/>
      <c r="F42" s="4"/>
      <c r="G42" s="4"/>
      <c r="H42" s="4"/>
      <c r="I42" s="2"/>
      <c r="N42" s="2"/>
      <c r="O42" s="2"/>
    </row>
    <row r="43" spans="1:26" ht="13.5" thickBot="1" x14ac:dyDescent="0.25">
      <c r="A43" s="123" t="s">
        <v>51</v>
      </c>
      <c r="B43" s="123"/>
      <c r="C43" s="4"/>
      <c r="D43" s="91"/>
      <c r="E43" s="4"/>
      <c r="F43" s="4"/>
      <c r="G43" s="4"/>
      <c r="H43" s="4"/>
      <c r="I43" s="2"/>
      <c r="N43" s="2"/>
      <c r="O43" s="2"/>
    </row>
    <row r="44" spans="1:26" ht="13.5" thickBot="1" x14ac:dyDescent="0.25">
      <c r="A44" s="123" t="s">
        <v>52</v>
      </c>
      <c r="B44" s="123"/>
      <c r="C44" s="4"/>
      <c r="D44" s="92"/>
      <c r="E44" s="4"/>
      <c r="F44" s="4"/>
      <c r="G44" s="4"/>
      <c r="H44" s="4"/>
      <c r="I44" s="2"/>
      <c r="N44" s="2"/>
      <c r="O44" s="2"/>
    </row>
    <row r="45" spans="1:26" ht="13.5" thickBot="1" x14ac:dyDescent="0.25">
      <c r="A45" s="123" t="s">
        <v>53</v>
      </c>
      <c r="B45" s="123"/>
      <c r="C45" s="4"/>
      <c r="D45" s="92"/>
      <c r="E45" s="4"/>
      <c r="F45" s="4"/>
      <c r="G45" s="4"/>
      <c r="H45" s="4"/>
      <c r="I45" s="2"/>
      <c r="N45" s="2"/>
      <c r="O45" s="2"/>
    </row>
    <row r="46" spans="1:26" ht="13.5" thickBot="1" x14ac:dyDescent="0.25">
      <c r="A46" s="123" t="s">
        <v>54</v>
      </c>
      <c r="B46" s="123"/>
      <c r="C46" s="4"/>
      <c r="D46" s="93"/>
      <c r="E46" s="4"/>
      <c r="F46" s="4"/>
      <c r="G46" s="4"/>
      <c r="H46" s="4"/>
      <c r="I46" s="2"/>
      <c r="N46" s="2"/>
      <c r="O46" s="2"/>
    </row>
    <row r="47" spans="1:26" x14ac:dyDescent="0.2">
      <c r="A47" s="12"/>
      <c r="B47" s="12"/>
      <c r="C47" s="4"/>
      <c r="D47" s="4"/>
      <c r="E47" s="4"/>
      <c r="F47" s="4"/>
      <c r="G47" s="4"/>
      <c r="H47" s="4"/>
      <c r="I47" s="2"/>
      <c r="N47" s="2"/>
      <c r="O47" s="2"/>
    </row>
    <row r="48" spans="1:26" ht="16.5" thickBot="1" x14ac:dyDescent="0.3">
      <c r="A48" s="4"/>
      <c r="B48" s="4"/>
      <c r="C48" s="4"/>
      <c r="D48" s="13"/>
      <c r="E48" s="3"/>
      <c r="F48" s="3"/>
      <c r="G48" s="9"/>
      <c r="H48" s="4"/>
      <c r="I48" s="2"/>
      <c r="J48" s="2"/>
      <c r="K48" s="2"/>
      <c r="L48" s="2"/>
      <c r="N48" s="2"/>
      <c r="O48" s="2"/>
    </row>
    <row r="49" spans="1:15" ht="13.5" thickBot="1" x14ac:dyDescent="0.25">
      <c r="B49" s="16"/>
      <c r="C49" s="16"/>
      <c r="D49" s="150" t="s">
        <v>80</v>
      </c>
      <c r="E49" s="151"/>
      <c r="F49" s="151"/>
      <c r="G49" s="151"/>
      <c r="H49" s="151"/>
      <c r="I49" s="151"/>
      <c r="J49" s="151"/>
      <c r="K49" s="151"/>
      <c r="L49" s="151"/>
      <c r="M49" s="151"/>
      <c r="N49" s="2"/>
      <c r="O49" s="2"/>
    </row>
    <row r="50" spans="1:15" x14ac:dyDescent="0.2">
      <c r="A50" s="152">
        <v>1</v>
      </c>
      <c r="B50" s="154" t="s">
        <v>81</v>
      </c>
      <c r="C50" s="155"/>
      <c r="D50" s="158"/>
      <c r="E50" s="159"/>
      <c r="F50" s="159"/>
      <c r="G50" s="159"/>
      <c r="H50" s="159"/>
      <c r="I50" s="159"/>
      <c r="J50" s="159"/>
      <c r="K50" s="159"/>
      <c r="L50" s="159"/>
      <c r="M50" s="159"/>
    </row>
    <row r="51" spans="1:15" ht="13.5" thickBot="1" x14ac:dyDescent="0.25">
      <c r="A51" s="153"/>
      <c r="B51" s="156"/>
      <c r="C51" s="157"/>
      <c r="D51" s="160"/>
      <c r="E51" s="161"/>
      <c r="F51" s="161"/>
      <c r="G51" s="161"/>
      <c r="H51" s="161"/>
      <c r="I51" s="161"/>
      <c r="J51" s="161"/>
      <c r="K51" s="161"/>
      <c r="L51" s="161"/>
      <c r="M51" s="161"/>
    </row>
    <row r="52" spans="1:15" x14ac:dyDescent="0.2">
      <c r="A52" s="162">
        <v>2</v>
      </c>
      <c r="B52" s="154" t="s">
        <v>82</v>
      </c>
      <c r="C52" s="155"/>
      <c r="D52" s="158"/>
      <c r="E52" s="159"/>
      <c r="F52" s="159"/>
      <c r="G52" s="159"/>
      <c r="H52" s="159"/>
      <c r="I52" s="159"/>
      <c r="J52" s="159"/>
      <c r="K52" s="159"/>
      <c r="L52" s="159"/>
      <c r="M52" s="159"/>
    </row>
    <row r="53" spans="1:15" ht="13.5" thickBot="1" x14ac:dyDescent="0.25">
      <c r="A53" s="162"/>
      <c r="B53" s="156"/>
      <c r="C53" s="157"/>
      <c r="D53" s="160"/>
      <c r="E53" s="161"/>
      <c r="F53" s="161"/>
      <c r="G53" s="161"/>
      <c r="H53" s="161"/>
      <c r="I53" s="161"/>
      <c r="J53" s="161"/>
      <c r="K53" s="161"/>
      <c r="L53" s="161"/>
      <c r="M53" s="161"/>
    </row>
    <row r="54" spans="1:15" ht="13.5" thickBot="1" x14ac:dyDescent="0.25">
      <c r="A54" s="152">
        <v>3</v>
      </c>
      <c r="B54" s="154" t="s">
        <v>83</v>
      </c>
      <c r="C54" s="155"/>
      <c r="D54" s="166"/>
      <c r="E54" s="167"/>
      <c r="F54" s="167"/>
      <c r="G54" s="167"/>
      <c r="H54" s="167"/>
      <c r="I54" s="167"/>
      <c r="J54" s="167"/>
      <c r="K54" s="167"/>
      <c r="L54" s="167"/>
      <c r="M54" s="168"/>
    </row>
    <row r="55" spans="1:15" x14ac:dyDescent="0.2">
      <c r="A55" s="162"/>
      <c r="B55" s="164"/>
      <c r="C55" s="165"/>
      <c r="D55" s="158"/>
      <c r="E55" s="159"/>
      <c r="F55" s="159"/>
      <c r="G55" s="159"/>
      <c r="H55" s="159"/>
      <c r="I55" s="159"/>
      <c r="J55" s="159"/>
      <c r="K55" s="159"/>
      <c r="L55" s="159"/>
      <c r="M55" s="159"/>
    </row>
    <row r="56" spans="1:15" ht="13.5" thickBot="1" x14ac:dyDescent="0.25">
      <c r="A56" s="153"/>
      <c r="B56" s="156"/>
      <c r="C56" s="157"/>
      <c r="D56" s="169"/>
      <c r="E56" s="170"/>
      <c r="F56" s="170"/>
      <c r="G56" s="170"/>
      <c r="H56" s="170"/>
      <c r="I56" s="170"/>
      <c r="J56" s="170"/>
      <c r="K56" s="170"/>
      <c r="L56" s="170"/>
      <c r="M56" s="170"/>
    </row>
    <row r="57" spans="1:15" x14ac:dyDescent="0.2">
      <c r="A57" s="162">
        <v>4</v>
      </c>
      <c r="B57" s="154" t="s">
        <v>84</v>
      </c>
      <c r="C57" s="155"/>
      <c r="D57" s="158"/>
      <c r="E57" s="159"/>
      <c r="F57" s="159"/>
      <c r="G57" s="159"/>
      <c r="H57" s="159"/>
      <c r="I57" s="159"/>
      <c r="J57" s="159"/>
      <c r="K57" s="159"/>
      <c r="L57" s="159"/>
      <c r="M57" s="159"/>
    </row>
    <row r="58" spans="1:15" ht="13.5" thickBot="1" x14ac:dyDescent="0.25">
      <c r="A58" s="153"/>
      <c r="B58" s="156"/>
      <c r="C58" s="157"/>
      <c r="D58" s="160"/>
      <c r="E58" s="161"/>
      <c r="F58" s="161"/>
      <c r="G58" s="161"/>
      <c r="H58" s="161"/>
      <c r="I58" s="161"/>
      <c r="J58" s="161"/>
      <c r="K58" s="161"/>
      <c r="L58" s="161"/>
      <c r="M58" s="161"/>
    </row>
    <row r="59" spans="1:15" ht="18" x14ac:dyDescent="0.25">
      <c r="A59" s="2"/>
      <c r="B59" s="2"/>
      <c r="C59" s="2"/>
      <c r="E59" s="15"/>
      <c r="F59" s="15"/>
      <c r="G59" s="15"/>
      <c r="H59" s="15"/>
      <c r="I59" s="15"/>
      <c r="J59" s="2"/>
      <c r="K59" s="2"/>
      <c r="L59" s="2"/>
      <c r="M59" s="2"/>
    </row>
    <row r="60" spans="1:15" ht="18" x14ac:dyDescent="0.25">
      <c r="A60" s="163" t="s">
        <v>55</v>
      </c>
      <c r="B60" s="163"/>
      <c r="C60" s="163"/>
      <c r="D60" s="163"/>
      <c r="E60" s="4"/>
      <c r="F60" s="4"/>
      <c r="G60" s="4"/>
      <c r="H60" s="4"/>
      <c r="I60" s="2"/>
      <c r="J60" s="2"/>
      <c r="K60" s="2"/>
      <c r="L60" s="2"/>
    </row>
    <row r="61" spans="1:15" x14ac:dyDescent="0.2">
      <c r="K61" s="2"/>
      <c r="L61" s="2"/>
      <c r="M61" s="2"/>
    </row>
    <row r="62" spans="1:15" x14ac:dyDescent="0.2">
      <c r="K62" s="2"/>
      <c r="L62" s="2"/>
      <c r="M62" s="2"/>
    </row>
    <row r="63" spans="1:15" x14ac:dyDescent="0.2">
      <c r="K63" s="2"/>
      <c r="L63" s="2"/>
      <c r="M63" s="2"/>
    </row>
    <row r="64" spans="1:15" x14ac:dyDescent="0.2">
      <c r="K64" s="2"/>
      <c r="L64" s="2"/>
      <c r="M64" s="2"/>
    </row>
    <row r="65" spans="11:13" x14ac:dyDescent="0.2">
      <c r="K65" s="2"/>
      <c r="L65" s="2"/>
      <c r="M65" s="2"/>
    </row>
    <row r="66" spans="11:13" x14ac:dyDescent="0.2">
      <c r="K66" s="2"/>
      <c r="L66" s="2"/>
      <c r="M66" s="2"/>
    </row>
    <row r="67" spans="11:13" x14ac:dyDescent="0.2">
      <c r="K67" s="2"/>
      <c r="L67" s="2"/>
      <c r="M67" s="2"/>
    </row>
    <row r="68" spans="11:13" x14ac:dyDescent="0.2">
      <c r="K68" s="2"/>
      <c r="L68" s="2"/>
      <c r="M68" s="2"/>
    </row>
    <row r="69" spans="11:13" x14ac:dyDescent="0.2">
      <c r="K69" s="2"/>
      <c r="L69" s="2"/>
      <c r="M69" s="2"/>
    </row>
    <row r="70" spans="11:13" x14ac:dyDescent="0.2">
      <c r="K70" s="2"/>
      <c r="L70" s="2"/>
      <c r="M70" s="2"/>
    </row>
    <row r="71" spans="11:13" x14ac:dyDescent="0.2">
      <c r="K71" s="2"/>
      <c r="L71" s="2"/>
      <c r="M71" s="2"/>
    </row>
    <row r="72" spans="11:13" x14ac:dyDescent="0.2">
      <c r="K72" s="2"/>
      <c r="L72" s="2"/>
      <c r="M72" s="2"/>
    </row>
    <row r="73" spans="11:13" x14ac:dyDescent="0.2">
      <c r="K73" s="2"/>
      <c r="L73" s="2"/>
      <c r="M73" s="2"/>
    </row>
    <row r="74" spans="11:13" x14ac:dyDescent="0.2">
      <c r="K74" s="2"/>
      <c r="L74" s="2"/>
      <c r="M74" s="2"/>
    </row>
    <row r="75" spans="11:13" x14ac:dyDescent="0.2">
      <c r="K75" s="2"/>
      <c r="L75" s="2"/>
      <c r="M75" s="2"/>
    </row>
    <row r="76" spans="11:13" x14ac:dyDescent="0.2">
      <c r="K76" s="2"/>
      <c r="L76" s="2"/>
      <c r="M76" s="2"/>
    </row>
    <row r="77" spans="11:13" x14ac:dyDescent="0.2">
      <c r="K77" s="2"/>
      <c r="L77" s="2"/>
      <c r="M77" s="2"/>
    </row>
    <row r="78" spans="11:13" x14ac:dyDescent="0.2">
      <c r="K78" s="2"/>
      <c r="L78" s="2"/>
      <c r="M78" s="2"/>
    </row>
    <row r="79" spans="11:13" x14ac:dyDescent="0.2">
      <c r="K79" s="2"/>
      <c r="L79" s="2"/>
      <c r="M79" s="2"/>
    </row>
    <row r="80" spans="11:13" x14ac:dyDescent="0.2">
      <c r="K80" s="2"/>
      <c r="L80" s="2"/>
      <c r="M80" s="2"/>
    </row>
    <row r="81" spans="11:13" x14ac:dyDescent="0.2">
      <c r="K81" s="2"/>
      <c r="L81" s="2"/>
      <c r="M81" s="2"/>
    </row>
    <row r="82" spans="11:13" x14ac:dyDescent="0.2">
      <c r="K82" s="2"/>
      <c r="L82" s="2"/>
      <c r="M82" s="2"/>
    </row>
    <row r="83" spans="11:13" x14ac:dyDescent="0.2">
      <c r="K83" s="2"/>
      <c r="L83" s="2"/>
      <c r="M83" s="2"/>
    </row>
    <row r="84" spans="11:13" x14ac:dyDescent="0.2">
      <c r="K84" s="2"/>
      <c r="L84" s="2"/>
      <c r="M84" s="2"/>
    </row>
    <row r="85" spans="11:13" x14ac:dyDescent="0.2">
      <c r="K85" s="2"/>
      <c r="L85" s="2"/>
      <c r="M85" s="2"/>
    </row>
    <row r="86" spans="11:13" x14ac:dyDescent="0.2">
      <c r="K86" s="2"/>
      <c r="L86" s="2"/>
      <c r="M86" s="2"/>
    </row>
    <row r="87" spans="11:13" x14ac:dyDescent="0.2">
      <c r="K87" s="2"/>
      <c r="L87" s="2"/>
      <c r="M87" s="2"/>
    </row>
    <row r="88" spans="11:13" x14ac:dyDescent="0.2">
      <c r="K88" s="2"/>
      <c r="L88" s="2"/>
      <c r="M88" s="2"/>
    </row>
    <row r="89" spans="11:13" x14ac:dyDescent="0.2">
      <c r="K89" s="2"/>
      <c r="L89" s="2"/>
      <c r="M89" s="2"/>
    </row>
    <row r="90" spans="11:13" x14ac:dyDescent="0.2">
      <c r="K90" s="2"/>
      <c r="L90" s="2"/>
      <c r="M90" s="2"/>
    </row>
    <row r="91" spans="11:13" x14ac:dyDescent="0.2">
      <c r="K91" s="2"/>
      <c r="L91" s="2"/>
      <c r="M91" s="2"/>
    </row>
    <row r="92" spans="11:13" x14ac:dyDescent="0.2">
      <c r="K92" s="2"/>
      <c r="L92" s="2"/>
      <c r="M92" s="2"/>
    </row>
    <row r="93" spans="11:13" x14ac:dyDescent="0.2">
      <c r="K93" s="2"/>
      <c r="L93" s="2"/>
      <c r="M93" s="2"/>
    </row>
    <row r="94" spans="11:13" x14ac:dyDescent="0.2">
      <c r="K94" s="2"/>
      <c r="L94" s="2"/>
      <c r="M94" s="2"/>
    </row>
    <row r="95" spans="11:13" x14ac:dyDescent="0.2">
      <c r="K95" s="2"/>
      <c r="L95" s="2"/>
      <c r="M95" s="2"/>
    </row>
    <row r="96" spans="11:13" x14ac:dyDescent="0.2">
      <c r="K96" s="2"/>
      <c r="L96" s="2"/>
      <c r="M96" s="2"/>
    </row>
    <row r="97" spans="11:13" x14ac:dyDescent="0.2">
      <c r="K97" s="2"/>
      <c r="L97" s="2"/>
      <c r="M97" s="2"/>
    </row>
    <row r="98" spans="11:13" x14ac:dyDescent="0.2">
      <c r="K98" s="2"/>
      <c r="L98" s="2"/>
      <c r="M98" s="2"/>
    </row>
    <row r="99" spans="11:13" x14ac:dyDescent="0.2">
      <c r="K99" s="2"/>
      <c r="L99" s="2"/>
      <c r="M99" s="2"/>
    </row>
    <row r="100" spans="11:13" x14ac:dyDescent="0.2">
      <c r="K100" s="2"/>
      <c r="L100" s="2"/>
      <c r="M100" s="2"/>
    </row>
    <row r="101" spans="11:13" x14ac:dyDescent="0.2">
      <c r="K101" s="2"/>
      <c r="L101" s="2"/>
      <c r="M101" s="2"/>
    </row>
    <row r="102" spans="11:13" x14ac:dyDescent="0.2">
      <c r="K102" s="2"/>
      <c r="L102" s="2"/>
      <c r="M102" s="2"/>
    </row>
    <row r="103" spans="11:13" x14ac:dyDescent="0.2">
      <c r="K103" s="2"/>
      <c r="L103" s="2"/>
      <c r="M103" s="2"/>
    </row>
    <row r="104" spans="11:13" x14ac:dyDescent="0.2">
      <c r="K104" s="2"/>
      <c r="L104" s="2"/>
      <c r="M104" s="2"/>
    </row>
    <row r="105" spans="11:13" x14ac:dyDescent="0.2">
      <c r="K105" s="2"/>
      <c r="L105" s="2"/>
      <c r="M105" s="2"/>
    </row>
    <row r="106" spans="11:13" x14ac:dyDescent="0.2">
      <c r="K106" s="2"/>
      <c r="L106" s="2"/>
      <c r="M106" s="2"/>
    </row>
    <row r="107" spans="11:13" x14ac:dyDescent="0.2">
      <c r="K107" s="2"/>
      <c r="L107" s="2"/>
      <c r="M107" s="2"/>
    </row>
    <row r="108" spans="11:13" x14ac:dyDescent="0.2">
      <c r="K108" s="2"/>
      <c r="L108" s="2"/>
      <c r="M108" s="2"/>
    </row>
    <row r="109" spans="11:13" x14ac:dyDescent="0.2">
      <c r="K109" s="2"/>
      <c r="L109" s="2"/>
      <c r="M109" s="2"/>
    </row>
    <row r="110" spans="11:13" x14ac:dyDescent="0.2">
      <c r="K110" s="2"/>
      <c r="L110" s="2"/>
      <c r="M110" s="2"/>
    </row>
    <row r="111" spans="11:13" x14ac:dyDescent="0.2">
      <c r="K111" s="2"/>
      <c r="L111" s="2"/>
      <c r="M111" s="2"/>
    </row>
    <row r="112" spans="11:13" x14ac:dyDescent="0.2">
      <c r="K112" s="2"/>
      <c r="L112" s="2"/>
      <c r="M112" s="2"/>
    </row>
    <row r="113" spans="11:13" x14ac:dyDescent="0.2">
      <c r="K113" s="2"/>
      <c r="L113" s="2"/>
      <c r="M113" s="2"/>
    </row>
    <row r="114" spans="11:13" x14ac:dyDescent="0.2">
      <c r="K114" s="2"/>
      <c r="L114" s="2"/>
      <c r="M114" s="2"/>
    </row>
    <row r="115" spans="11:13" x14ac:dyDescent="0.2">
      <c r="K115" s="2"/>
      <c r="L115" s="2"/>
      <c r="M115" s="2"/>
    </row>
    <row r="116" spans="11:13" x14ac:dyDescent="0.2">
      <c r="K116" s="2"/>
      <c r="L116" s="2"/>
      <c r="M116" s="2"/>
    </row>
    <row r="117" spans="11:13" x14ac:dyDescent="0.2">
      <c r="K117" s="2"/>
      <c r="L117" s="2"/>
      <c r="M117" s="2"/>
    </row>
    <row r="118" spans="11:13" x14ac:dyDescent="0.2">
      <c r="K118" s="2"/>
      <c r="L118" s="2"/>
      <c r="M118" s="2"/>
    </row>
    <row r="119" spans="11:13" x14ac:dyDescent="0.2">
      <c r="K119" s="2"/>
      <c r="L119" s="2"/>
      <c r="M119" s="2"/>
    </row>
    <row r="120" spans="11:13" x14ac:dyDescent="0.2">
      <c r="K120" s="2"/>
      <c r="L120" s="2"/>
      <c r="M120" s="2"/>
    </row>
    <row r="121" spans="11:13" x14ac:dyDescent="0.2">
      <c r="K121" s="2"/>
      <c r="L121" s="2"/>
      <c r="M121" s="2"/>
    </row>
    <row r="122" spans="11:13" x14ac:dyDescent="0.2">
      <c r="K122" s="2"/>
      <c r="L122" s="2"/>
      <c r="M122" s="2"/>
    </row>
    <row r="123" spans="11:13" x14ac:dyDescent="0.2">
      <c r="K123" s="2"/>
      <c r="L123" s="2"/>
      <c r="M123" s="2"/>
    </row>
    <row r="124" spans="11:13" x14ac:dyDescent="0.2">
      <c r="K124" s="2"/>
      <c r="L124" s="2"/>
      <c r="M124" s="2"/>
    </row>
    <row r="125" spans="11:13" x14ac:dyDescent="0.2">
      <c r="K125" s="2"/>
      <c r="L125" s="2"/>
      <c r="M125" s="2"/>
    </row>
    <row r="126" spans="11:13" x14ac:dyDescent="0.2">
      <c r="K126" s="2"/>
      <c r="L126" s="2"/>
      <c r="M126" s="2"/>
    </row>
    <row r="127" spans="11:13" x14ac:dyDescent="0.2">
      <c r="K127" s="2"/>
      <c r="L127" s="2"/>
      <c r="M127" s="2"/>
    </row>
    <row r="128" spans="11:13" x14ac:dyDescent="0.2">
      <c r="K128" s="2"/>
      <c r="L128" s="2"/>
      <c r="M128" s="2"/>
    </row>
    <row r="129" spans="11:13" x14ac:dyDescent="0.2">
      <c r="K129" s="2"/>
      <c r="L129" s="2"/>
      <c r="M129" s="2"/>
    </row>
    <row r="130" spans="11:13" x14ac:dyDescent="0.2">
      <c r="K130" s="2"/>
      <c r="L130" s="2"/>
      <c r="M130" s="2"/>
    </row>
    <row r="131" spans="11:13" x14ac:dyDescent="0.2">
      <c r="K131" s="2"/>
      <c r="L131" s="2"/>
      <c r="M131" s="2"/>
    </row>
    <row r="132" spans="11:13" x14ac:dyDescent="0.2">
      <c r="K132" s="2"/>
      <c r="L132" s="2"/>
      <c r="M132" s="2"/>
    </row>
    <row r="133" spans="11:13" x14ac:dyDescent="0.2">
      <c r="K133" s="2"/>
      <c r="L133" s="2"/>
      <c r="M133" s="2"/>
    </row>
    <row r="134" spans="11:13" x14ac:dyDescent="0.2">
      <c r="K134" s="2"/>
      <c r="L134" s="2"/>
      <c r="M134" s="2"/>
    </row>
    <row r="135" spans="11:13" x14ac:dyDescent="0.2">
      <c r="K135" s="2"/>
      <c r="L135" s="2"/>
      <c r="M135" s="2"/>
    </row>
    <row r="136" spans="11:13" x14ac:dyDescent="0.2">
      <c r="K136" s="2"/>
      <c r="L136" s="2"/>
      <c r="M136" s="2"/>
    </row>
    <row r="137" spans="11:13" x14ac:dyDescent="0.2">
      <c r="K137" s="2"/>
      <c r="L137" s="2"/>
      <c r="M137" s="2"/>
    </row>
    <row r="138" spans="11:13" x14ac:dyDescent="0.2">
      <c r="K138" s="2"/>
      <c r="L138" s="2"/>
      <c r="M138" s="2"/>
    </row>
    <row r="139" spans="11:13" x14ac:dyDescent="0.2">
      <c r="K139" s="2"/>
      <c r="L139" s="2"/>
      <c r="M139" s="2"/>
    </row>
    <row r="140" spans="11:13" x14ac:dyDescent="0.2">
      <c r="K140" s="2"/>
      <c r="L140" s="2"/>
      <c r="M140" s="2"/>
    </row>
    <row r="141" spans="11:13" x14ac:dyDescent="0.2">
      <c r="K141" s="2"/>
      <c r="L141" s="2"/>
      <c r="M141" s="2"/>
    </row>
    <row r="142" spans="11:13" x14ac:dyDescent="0.2">
      <c r="K142" s="2"/>
      <c r="L142" s="2"/>
      <c r="M142" s="2"/>
    </row>
    <row r="143" spans="11:13" x14ac:dyDescent="0.2">
      <c r="K143" s="2"/>
      <c r="L143" s="2"/>
      <c r="M143" s="2"/>
    </row>
    <row r="144" spans="11:13" x14ac:dyDescent="0.2">
      <c r="K144" s="2"/>
      <c r="L144" s="2"/>
      <c r="M144" s="2"/>
    </row>
    <row r="145" spans="11:13" x14ac:dyDescent="0.2">
      <c r="K145" s="2"/>
      <c r="L145" s="2"/>
      <c r="M145" s="2"/>
    </row>
    <row r="146" spans="11:13" x14ac:dyDescent="0.2">
      <c r="K146" s="2"/>
      <c r="L146" s="2"/>
      <c r="M146" s="2"/>
    </row>
    <row r="147" spans="11:13" x14ac:dyDescent="0.2">
      <c r="K147" s="2"/>
      <c r="L147" s="2"/>
      <c r="M147" s="2"/>
    </row>
    <row r="148" spans="11:13" x14ac:dyDescent="0.2">
      <c r="K148" s="2"/>
      <c r="L148" s="2"/>
      <c r="M148" s="2"/>
    </row>
  </sheetData>
  <dataConsolidate/>
  <mergeCells count="101">
    <mergeCell ref="A57:A58"/>
    <mergeCell ref="B57:C58"/>
    <mergeCell ref="D57:M57"/>
    <mergeCell ref="D58:M58"/>
    <mergeCell ref="A60:D60"/>
    <mergeCell ref="A52:A53"/>
    <mergeCell ref="B52:C53"/>
    <mergeCell ref="D52:M52"/>
    <mergeCell ref="D53:M53"/>
    <mergeCell ref="A54:A56"/>
    <mergeCell ref="B54:C56"/>
    <mergeCell ref="D54:M54"/>
    <mergeCell ref="D55:M55"/>
    <mergeCell ref="D56:M56"/>
    <mergeCell ref="A43:B43"/>
    <mergeCell ref="A44:B44"/>
    <mergeCell ref="A45:B45"/>
    <mergeCell ref="A46:B46"/>
    <mergeCell ref="D49:M49"/>
    <mergeCell ref="A50:A51"/>
    <mergeCell ref="B50:C51"/>
    <mergeCell ref="D50:M50"/>
    <mergeCell ref="D51:M51"/>
    <mergeCell ref="A40:B40"/>
    <mergeCell ref="C40:F40"/>
    <mergeCell ref="I40:M40"/>
    <mergeCell ref="A41:B41"/>
    <mergeCell ref="C41:F41"/>
    <mergeCell ref="I41:M41"/>
    <mergeCell ref="I35:M35"/>
    <mergeCell ref="C36:F36"/>
    <mergeCell ref="I36:M36"/>
    <mergeCell ref="A38:B38"/>
    <mergeCell ref="C38:F38"/>
    <mergeCell ref="I38:M38"/>
    <mergeCell ref="A39:B39"/>
    <mergeCell ref="C39:F39"/>
    <mergeCell ref="I39:M39"/>
    <mergeCell ref="A36:B36"/>
    <mergeCell ref="I34:M34"/>
    <mergeCell ref="F9:F10"/>
    <mergeCell ref="C23:F23"/>
    <mergeCell ref="K29:O29"/>
    <mergeCell ref="K28:O28"/>
    <mergeCell ref="K24:O24"/>
    <mergeCell ref="C31:F31"/>
    <mergeCell ref="K30:O30"/>
    <mergeCell ref="C30:F30"/>
    <mergeCell ref="K31:O31"/>
    <mergeCell ref="C29:F29"/>
    <mergeCell ref="K25:O25"/>
    <mergeCell ref="A1:L2"/>
    <mergeCell ref="F3:F4"/>
    <mergeCell ref="F5:F6"/>
    <mergeCell ref="F7:F8"/>
    <mergeCell ref="J3:J4"/>
    <mergeCell ref="K3:K4"/>
    <mergeCell ref="L3:L4"/>
    <mergeCell ref="G3:G4"/>
    <mergeCell ref="E5:E6"/>
    <mergeCell ref="B3:B4"/>
    <mergeCell ref="A31:B31"/>
    <mergeCell ref="A25:B25"/>
    <mergeCell ref="C25:F25"/>
    <mergeCell ref="C33:F33"/>
    <mergeCell ref="I33:M33"/>
    <mergeCell ref="I3:I4"/>
    <mergeCell ref="F11:F12"/>
    <mergeCell ref="F13:F14"/>
    <mergeCell ref="L5:L15"/>
    <mergeCell ref="J5:J15"/>
    <mergeCell ref="K23:O23"/>
    <mergeCell ref="H3:H4"/>
    <mergeCell ref="C3:C4"/>
    <mergeCell ref="D3:D4"/>
    <mergeCell ref="A19:E19"/>
    <mergeCell ref="E3:E4"/>
    <mergeCell ref="A34:B34"/>
    <mergeCell ref="A35:B35"/>
    <mergeCell ref="A28:B28"/>
    <mergeCell ref="A29:B29"/>
    <mergeCell ref="E7:E8"/>
    <mergeCell ref="E13:E14"/>
    <mergeCell ref="C35:F35"/>
    <mergeCell ref="A27:B27"/>
    <mergeCell ref="A30:B30"/>
    <mergeCell ref="C28:F28"/>
    <mergeCell ref="A33:B33"/>
    <mergeCell ref="C34:F34"/>
    <mergeCell ref="A23:B23"/>
    <mergeCell ref="A24:B24"/>
    <mergeCell ref="E9:E10"/>
    <mergeCell ref="E11:E12"/>
    <mergeCell ref="B16:E16"/>
    <mergeCell ref="B17:E17"/>
    <mergeCell ref="A20:E20"/>
    <mergeCell ref="C24:F24"/>
    <mergeCell ref="B5:B15"/>
    <mergeCell ref="D5:D15"/>
    <mergeCell ref="A22:B22"/>
    <mergeCell ref="C5:C15"/>
  </mergeCells>
  <phoneticPr fontId="7" type="noConversion"/>
  <printOptions horizontalCentered="1"/>
  <pageMargins left="0.39370078740157483" right="0.39370078740157483" top="0.39370078740157483" bottom="0.39370078740157483" header="0" footer="0"/>
  <pageSetup paperSize="9" scale="67" orientation="portrait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opLeftCell="A19" zoomScale="115" zoomScaleNormal="115" workbookViewId="0">
      <selection activeCell="X29" sqref="X29:AC40"/>
    </sheetView>
  </sheetViews>
  <sheetFormatPr defaultRowHeight="12.75" x14ac:dyDescent="0.2"/>
  <cols>
    <col min="1" max="1" width="2.85546875" customWidth="1"/>
    <col min="2" max="2" width="20.7109375" customWidth="1"/>
    <col min="3" max="22" width="3.7109375" customWidth="1"/>
    <col min="23" max="25" width="3.28515625" customWidth="1"/>
    <col min="26" max="26" width="5.140625" customWidth="1"/>
    <col min="27" max="27" width="4" customWidth="1"/>
    <col min="28" max="28" width="4.7109375" customWidth="1"/>
    <col min="29" max="29" width="3.28515625" customWidth="1"/>
    <col min="30" max="30" width="15.42578125" customWidth="1"/>
  </cols>
  <sheetData>
    <row r="1" spans="1:30" ht="14.25" customHeight="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09"/>
    </row>
    <row r="2" spans="1:30" ht="13.5" customHeight="1" x14ac:dyDescent="0.2">
      <c r="A2" s="121" t="s">
        <v>85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09"/>
    </row>
    <row r="3" spans="1:30" ht="14.25" customHeight="1" x14ac:dyDescent="0.2">
      <c r="A3" s="122" t="s">
        <v>90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10"/>
    </row>
    <row r="4" spans="1:30" ht="9.75" customHeight="1" thickBo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17"/>
    </row>
    <row r="5" spans="1:30" ht="107.25" customHeight="1" thickBot="1" x14ac:dyDescent="0.25">
      <c r="A5" s="37" t="s">
        <v>1</v>
      </c>
      <c r="B5" s="38" t="s">
        <v>2</v>
      </c>
      <c r="C5" s="63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68</v>
      </c>
      <c r="J5" s="55" t="s">
        <v>9</v>
      </c>
      <c r="K5" s="55" t="s">
        <v>10</v>
      </c>
      <c r="L5" s="55" t="s">
        <v>67</v>
      </c>
      <c r="M5" s="119" t="s">
        <v>11</v>
      </c>
      <c r="N5" s="55" t="s">
        <v>12</v>
      </c>
      <c r="O5" s="55" t="s">
        <v>13</v>
      </c>
      <c r="P5" s="55" t="s">
        <v>14</v>
      </c>
      <c r="Q5" s="119" t="s">
        <v>87</v>
      </c>
      <c r="R5" s="119" t="s">
        <v>88</v>
      </c>
      <c r="S5" s="55" t="s">
        <v>15</v>
      </c>
      <c r="T5" s="55" t="s">
        <v>86</v>
      </c>
      <c r="U5" s="55" t="s">
        <v>16</v>
      </c>
      <c r="V5" s="55" t="s">
        <v>17</v>
      </c>
      <c r="W5" s="64" t="s">
        <v>18</v>
      </c>
      <c r="X5" s="65" t="s">
        <v>56</v>
      </c>
      <c r="Y5" s="56" t="s">
        <v>62</v>
      </c>
      <c r="Z5" s="65" t="s">
        <v>57</v>
      </c>
      <c r="AA5" s="64" t="s">
        <v>58</v>
      </c>
      <c r="AB5" s="57" t="s">
        <v>69</v>
      </c>
      <c r="AC5" s="58" t="s">
        <v>65</v>
      </c>
      <c r="AD5" s="59" t="s">
        <v>66</v>
      </c>
    </row>
    <row r="6" spans="1:30" ht="18" customHeight="1" thickBot="1" x14ac:dyDescent="0.25">
      <c r="A6" s="39">
        <v>1</v>
      </c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0"/>
      <c r="X6" s="84">
        <f>MIN($C6:$V6)</f>
        <v>0</v>
      </c>
      <c r="Y6" s="79">
        <f>MIN($C6:$S6)</f>
        <v>0</v>
      </c>
      <c r="Z6" s="85" t="e">
        <f t="shared" ref="Z6:Z29" si="0">(COUNTIF($C6:$V6,"=10")*10+COUNTIF($C6:$V6,"=9")*9+COUNTIF($C6:$V6,"=8")*8+COUNTIF($C6:$V6,"=7")*7+COUNTIF($C6:$V6,"=6")*6+COUNTIF($C6:$V6,"=5")*5+COUNTIF($C6:$V6,"=4")*4+COUNTIF($C6:$V6,"=3")*3+COUNTIF($C6:$V6,"=2")*2+COUNTIF($C6:$V6,"=1")*1)/COUNTIF(C6:V6,"&gt;0")</f>
        <v>#DIV/0!</v>
      </c>
      <c r="AA6" s="88" t="e">
        <f t="shared" ref="AA6:AA29" si="1">(COUNTIF($C6:$V6,"=10")*100%+COUNTIF($C6:$V6,"=9")*96%+COUNTIF($C6:$V6,"=8")*90%+COUNTIF($C6:$V6,"=7")*74%+COUNTIF($C6:$V6,"=6")*55%+COUNTIF($C6:$V6,"=5")*45%+COUNTIF($C6:$V6,"=4")*40%+COUNTIF($C6:$V6,"=3")*32%+COUNTIF($C6:$V6,"=2")*20%+COUNTIF($C6:$V6,"=1")*12%)/COUNTIF(C6:V6,"&gt;0")</f>
        <v>#DIV/0!</v>
      </c>
      <c r="AB6" s="87" t="e">
        <f t="shared" ref="AB6:AB29" si="2">AVERAGE(C6:V6)</f>
        <v>#DIV/0!</v>
      </c>
      <c r="AC6" s="80">
        <f t="shared" ref="AC6:AC29" si="3">IF(COUNTIF(C6:V6,MIN(C6:V6))=1,MIN(C6:V6),0)</f>
        <v>0</v>
      </c>
      <c r="AD6" s="90"/>
    </row>
    <row r="7" spans="1:30" ht="18" customHeight="1" thickBot="1" x14ac:dyDescent="0.25">
      <c r="A7" s="94">
        <v>2</v>
      </c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0"/>
      <c r="X7" s="84">
        <f>MIN($C7:$V7)</f>
        <v>0</v>
      </c>
      <c r="Y7" s="79">
        <f t="shared" ref="Y7:Y40" si="4">MIN($C7:$S7)</f>
        <v>0</v>
      </c>
      <c r="Z7" s="85" t="e">
        <f t="shared" si="0"/>
        <v>#DIV/0!</v>
      </c>
      <c r="AA7" s="88" t="e">
        <f t="shared" si="1"/>
        <v>#DIV/0!</v>
      </c>
      <c r="AB7" s="87" t="e">
        <f t="shared" si="2"/>
        <v>#DIV/0!</v>
      </c>
      <c r="AC7" s="80">
        <f t="shared" si="3"/>
        <v>0</v>
      </c>
      <c r="AD7" s="90"/>
    </row>
    <row r="8" spans="1:30" ht="21.75" customHeight="1" thickBot="1" x14ac:dyDescent="0.25">
      <c r="A8" s="94">
        <v>3</v>
      </c>
      <c r="B8" s="104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0"/>
      <c r="X8" s="84">
        <f t="shared" ref="X8:X40" si="5">MIN($C8:$V8)</f>
        <v>0</v>
      </c>
      <c r="Y8" s="79">
        <f t="shared" si="4"/>
        <v>0</v>
      </c>
      <c r="Z8" s="85" t="e">
        <f t="shared" si="0"/>
        <v>#DIV/0!</v>
      </c>
      <c r="AA8" s="88" t="e">
        <f t="shared" si="1"/>
        <v>#DIV/0!</v>
      </c>
      <c r="AB8" s="87" t="e">
        <f t="shared" si="2"/>
        <v>#DIV/0!</v>
      </c>
      <c r="AC8" s="80">
        <f t="shared" si="3"/>
        <v>0</v>
      </c>
      <c r="AD8" s="90"/>
    </row>
    <row r="9" spans="1:30" ht="18" customHeight="1" thickBot="1" x14ac:dyDescent="0.25">
      <c r="A9" s="39">
        <v>4</v>
      </c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0"/>
      <c r="X9" s="84">
        <f t="shared" si="5"/>
        <v>0</v>
      </c>
      <c r="Y9" s="79">
        <f t="shared" si="4"/>
        <v>0</v>
      </c>
      <c r="Z9" s="85" t="e">
        <f t="shared" si="0"/>
        <v>#DIV/0!</v>
      </c>
      <c r="AA9" s="88" t="e">
        <f t="shared" si="1"/>
        <v>#DIV/0!</v>
      </c>
      <c r="AB9" s="87" t="e">
        <f t="shared" si="2"/>
        <v>#DIV/0!</v>
      </c>
      <c r="AC9" s="80">
        <f t="shared" si="3"/>
        <v>0</v>
      </c>
      <c r="AD9" s="90"/>
    </row>
    <row r="10" spans="1:30" ht="18" customHeight="1" thickBot="1" x14ac:dyDescent="0.25">
      <c r="A10" s="94">
        <v>5</v>
      </c>
      <c r="B10" s="104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0"/>
      <c r="X10" s="84">
        <f t="shared" si="5"/>
        <v>0</v>
      </c>
      <c r="Y10" s="79">
        <f t="shared" si="4"/>
        <v>0</v>
      </c>
      <c r="Z10" s="85" t="e">
        <f t="shared" si="0"/>
        <v>#DIV/0!</v>
      </c>
      <c r="AA10" s="88" t="e">
        <f t="shared" si="1"/>
        <v>#DIV/0!</v>
      </c>
      <c r="AB10" s="87" t="e">
        <f t="shared" si="2"/>
        <v>#DIV/0!</v>
      </c>
      <c r="AC10" s="80">
        <f t="shared" si="3"/>
        <v>0</v>
      </c>
      <c r="AD10" s="90"/>
    </row>
    <row r="11" spans="1:30" ht="18" customHeight="1" thickBot="1" x14ac:dyDescent="0.25">
      <c r="A11" s="94">
        <v>6</v>
      </c>
      <c r="B11" s="10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0"/>
      <c r="X11" s="84">
        <f t="shared" si="5"/>
        <v>0</v>
      </c>
      <c r="Y11" s="79">
        <f t="shared" si="4"/>
        <v>0</v>
      </c>
      <c r="Z11" s="85" t="e">
        <f t="shared" si="0"/>
        <v>#DIV/0!</v>
      </c>
      <c r="AA11" s="88" t="e">
        <f t="shared" si="1"/>
        <v>#DIV/0!</v>
      </c>
      <c r="AB11" s="87" t="e">
        <f t="shared" si="2"/>
        <v>#DIV/0!</v>
      </c>
      <c r="AC11" s="80">
        <f t="shared" si="3"/>
        <v>0</v>
      </c>
      <c r="AD11" s="90"/>
    </row>
    <row r="12" spans="1:30" ht="18" customHeight="1" thickBot="1" x14ac:dyDescent="0.25">
      <c r="A12" s="39">
        <v>7</v>
      </c>
      <c r="B12" s="10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0"/>
      <c r="X12" s="84">
        <f t="shared" si="5"/>
        <v>0</v>
      </c>
      <c r="Y12" s="79">
        <f t="shared" si="4"/>
        <v>0</v>
      </c>
      <c r="Z12" s="85" t="e">
        <f t="shared" si="0"/>
        <v>#DIV/0!</v>
      </c>
      <c r="AA12" s="88" t="e">
        <f t="shared" si="1"/>
        <v>#DIV/0!</v>
      </c>
      <c r="AB12" s="87" t="e">
        <f t="shared" si="2"/>
        <v>#DIV/0!</v>
      </c>
      <c r="AC12" s="80">
        <f t="shared" si="3"/>
        <v>0</v>
      </c>
      <c r="AD12" s="90"/>
    </row>
    <row r="13" spans="1:30" ht="18" customHeight="1" thickBot="1" x14ac:dyDescent="0.25">
      <c r="A13" s="94">
        <v>8</v>
      </c>
      <c r="B13" s="10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0"/>
      <c r="X13" s="84">
        <f t="shared" si="5"/>
        <v>0</v>
      </c>
      <c r="Y13" s="79">
        <f t="shared" si="4"/>
        <v>0</v>
      </c>
      <c r="Z13" s="85" t="e">
        <f t="shared" si="0"/>
        <v>#DIV/0!</v>
      </c>
      <c r="AA13" s="88" t="e">
        <f t="shared" si="1"/>
        <v>#DIV/0!</v>
      </c>
      <c r="AB13" s="87" t="e">
        <f t="shared" si="2"/>
        <v>#DIV/0!</v>
      </c>
      <c r="AC13" s="80">
        <f t="shared" si="3"/>
        <v>0</v>
      </c>
      <c r="AD13" s="90"/>
    </row>
    <row r="14" spans="1:30" ht="18" customHeight="1" thickBot="1" x14ac:dyDescent="0.25">
      <c r="A14" s="94">
        <v>9</v>
      </c>
      <c r="B14" s="10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0"/>
      <c r="X14" s="84">
        <f t="shared" si="5"/>
        <v>0</v>
      </c>
      <c r="Y14" s="79">
        <f t="shared" si="4"/>
        <v>0</v>
      </c>
      <c r="Z14" s="85" t="e">
        <f t="shared" si="0"/>
        <v>#DIV/0!</v>
      </c>
      <c r="AA14" s="88" t="e">
        <f t="shared" si="1"/>
        <v>#DIV/0!</v>
      </c>
      <c r="AB14" s="87" t="e">
        <f t="shared" si="2"/>
        <v>#DIV/0!</v>
      </c>
      <c r="AC14" s="80">
        <f t="shared" si="3"/>
        <v>0</v>
      </c>
      <c r="AD14" s="90"/>
    </row>
    <row r="15" spans="1:30" ht="18" customHeight="1" thickBot="1" x14ac:dyDescent="0.25">
      <c r="A15" s="39">
        <v>10</v>
      </c>
      <c r="B15" s="10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0"/>
      <c r="X15" s="84">
        <f t="shared" si="5"/>
        <v>0</v>
      </c>
      <c r="Y15" s="79">
        <f t="shared" si="4"/>
        <v>0</v>
      </c>
      <c r="Z15" s="85" t="e">
        <f t="shared" si="0"/>
        <v>#DIV/0!</v>
      </c>
      <c r="AA15" s="88" t="e">
        <f t="shared" si="1"/>
        <v>#DIV/0!</v>
      </c>
      <c r="AB15" s="87" t="e">
        <f t="shared" si="2"/>
        <v>#DIV/0!</v>
      </c>
      <c r="AC15" s="80">
        <f t="shared" si="3"/>
        <v>0</v>
      </c>
      <c r="AD15" s="90"/>
    </row>
    <row r="16" spans="1:30" ht="18" customHeight="1" thickBot="1" x14ac:dyDescent="0.25">
      <c r="A16" s="94">
        <v>11</v>
      </c>
      <c r="B16" s="10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0"/>
      <c r="X16" s="84">
        <f t="shared" si="5"/>
        <v>0</v>
      </c>
      <c r="Y16" s="79">
        <f t="shared" si="4"/>
        <v>0</v>
      </c>
      <c r="Z16" s="85" t="e">
        <f t="shared" si="0"/>
        <v>#DIV/0!</v>
      </c>
      <c r="AA16" s="88" t="e">
        <f t="shared" si="1"/>
        <v>#DIV/0!</v>
      </c>
      <c r="AB16" s="87" t="e">
        <f t="shared" si="2"/>
        <v>#DIV/0!</v>
      </c>
      <c r="AC16" s="80">
        <f t="shared" si="3"/>
        <v>0</v>
      </c>
      <c r="AD16" s="90"/>
    </row>
    <row r="17" spans="1:30" ht="18" customHeight="1" thickBot="1" x14ac:dyDescent="0.25">
      <c r="A17" s="94">
        <v>12</v>
      </c>
      <c r="B17" s="10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0"/>
      <c r="X17" s="84">
        <f t="shared" si="5"/>
        <v>0</v>
      </c>
      <c r="Y17" s="79">
        <f t="shared" si="4"/>
        <v>0</v>
      </c>
      <c r="Z17" s="85" t="e">
        <f t="shared" si="0"/>
        <v>#DIV/0!</v>
      </c>
      <c r="AA17" s="88" t="e">
        <f t="shared" si="1"/>
        <v>#DIV/0!</v>
      </c>
      <c r="AB17" s="87" t="e">
        <f t="shared" si="2"/>
        <v>#DIV/0!</v>
      </c>
      <c r="AC17" s="80">
        <f t="shared" si="3"/>
        <v>0</v>
      </c>
      <c r="AD17" s="90"/>
    </row>
    <row r="18" spans="1:30" ht="18" customHeight="1" thickBot="1" x14ac:dyDescent="0.25">
      <c r="A18" s="39">
        <v>13</v>
      </c>
      <c r="B18" s="10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0"/>
      <c r="X18" s="84">
        <f t="shared" si="5"/>
        <v>0</v>
      </c>
      <c r="Y18" s="79">
        <f t="shared" si="4"/>
        <v>0</v>
      </c>
      <c r="Z18" s="85" t="e">
        <f t="shared" si="0"/>
        <v>#DIV/0!</v>
      </c>
      <c r="AA18" s="88" t="e">
        <f t="shared" si="1"/>
        <v>#DIV/0!</v>
      </c>
      <c r="AB18" s="87" t="e">
        <f t="shared" si="2"/>
        <v>#DIV/0!</v>
      </c>
      <c r="AC18" s="80">
        <f t="shared" si="3"/>
        <v>0</v>
      </c>
      <c r="AD18" s="90"/>
    </row>
    <row r="19" spans="1:30" ht="18" customHeight="1" thickBot="1" x14ac:dyDescent="0.25">
      <c r="A19" s="94">
        <v>14</v>
      </c>
      <c r="B19" s="97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0"/>
      <c r="X19" s="84">
        <f t="shared" si="5"/>
        <v>0</v>
      </c>
      <c r="Y19" s="79">
        <f t="shared" si="4"/>
        <v>0</v>
      </c>
      <c r="Z19" s="86" t="e">
        <f t="shared" si="0"/>
        <v>#DIV/0!</v>
      </c>
      <c r="AA19" s="89" t="e">
        <f t="shared" si="1"/>
        <v>#DIV/0!</v>
      </c>
      <c r="AB19" s="87" t="e">
        <f t="shared" si="2"/>
        <v>#DIV/0!</v>
      </c>
      <c r="AC19" s="80">
        <f t="shared" si="3"/>
        <v>0</v>
      </c>
      <c r="AD19" s="90"/>
    </row>
    <row r="20" spans="1:30" ht="18" customHeight="1" thickBot="1" x14ac:dyDescent="0.25">
      <c r="A20" s="94">
        <v>15</v>
      </c>
      <c r="B20" s="10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0"/>
      <c r="X20" s="84">
        <f t="shared" si="5"/>
        <v>0</v>
      </c>
      <c r="Y20" s="79">
        <f t="shared" si="4"/>
        <v>0</v>
      </c>
      <c r="Z20" s="86" t="e">
        <f t="shared" si="0"/>
        <v>#DIV/0!</v>
      </c>
      <c r="AA20" s="89" t="e">
        <f t="shared" si="1"/>
        <v>#DIV/0!</v>
      </c>
      <c r="AB20" s="87" t="e">
        <f t="shared" si="2"/>
        <v>#DIV/0!</v>
      </c>
      <c r="AC20" s="80">
        <f t="shared" si="3"/>
        <v>0</v>
      </c>
      <c r="AD20" s="90"/>
    </row>
    <row r="21" spans="1:30" ht="18" customHeight="1" thickBot="1" x14ac:dyDescent="0.25">
      <c r="A21" s="39">
        <v>16</v>
      </c>
      <c r="B21" s="99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0"/>
      <c r="X21" s="84">
        <f t="shared" si="5"/>
        <v>0</v>
      </c>
      <c r="Y21" s="79">
        <f>MIN($C21:$S21)</f>
        <v>0</v>
      </c>
      <c r="Z21" s="86" t="e">
        <f t="shared" si="0"/>
        <v>#DIV/0!</v>
      </c>
      <c r="AA21" s="89" t="e">
        <f t="shared" si="1"/>
        <v>#DIV/0!</v>
      </c>
      <c r="AB21" s="87" t="e">
        <f t="shared" si="2"/>
        <v>#DIV/0!</v>
      </c>
      <c r="AC21" s="80">
        <f t="shared" si="3"/>
        <v>0</v>
      </c>
      <c r="AD21" s="90"/>
    </row>
    <row r="22" spans="1:30" ht="18" customHeight="1" thickBot="1" x14ac:dyDescent="0.25">
      <c r="A22" s="94">
        <v>17</v>
      </c>
      <c r="B22" s="97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0"/>
      <c r="X22" s="84">
        <f t="shared" si="5"/>
        <v>0</v>
      </c>
      <c r="Y22" s="79">
        <f t="shared" si="4"/>
        <v>0</v>
      </c>
      <c r="Z22" s="86" t="e">
        <f t="shared" si="0"/>
        <v>#DIV/0!</v>
      </c>
      <c r="AA22" s="89" t="e">
        <f t="shared" si="1"/>
        <v>#DIV/0!</v>
      </c>
      <c r="AB22" s="87" t="e">
        <f t="shared" si="2"/>
        <v>#DIV/0!</v>
      </c>
      <c r="AC22" s="80">
        <f t="shared" si="3"/>
        <v>0</v>
      </c>
      <c r="AD22" s="90"/>
    </row>
    <row r="23" spans="1:30" ht="18" customHeight="1" thickBot="1" x14ac:dyDescent="0.25">
      <c r="A23" s="94">
        <v>18</v>
      </c>
      <c r="B23" s="97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0"/>
      <c r="X23" s="84">
        <f t="shared" si="5"/>
        <v>0</v>
      </c>
      <c r="Y23" s="79">
        <f t="shared" si="4"/>
        <v>0</v>
      </c>
      <c r="Z23" s="86" t="e">
        <f t="shared" si="0"/>
        <v>#DIV/0!</v>
      </c>
      <c r="AA23" s="89" t="e">
        <f t="shared" si="1"/>
        <v>#DIV/0!</v>
      </c>
      <c r="AB23" s="87" t="e">
        <f t="shared" si="2"/>
        <v>#DIV/0!</v>
      </c>
      <c r="AC23" s="80">
        <f t="shared" si="3"/>
        <v>0</v>
      </c>
      <c r="AD23" s="90"/>
    </row>
    <row r="24" spans="1:30" ht="18" customHeight="1" thickBot="1" x14ac:dyDescent="0.25">
      <c r="A24" s="39">
        <v>19</v>
      </c>
      <c r="B24" s="97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0"/>
      <c r="X24" s="84">
        <f t="shared" si="5"/>
        <v>0</v>
      </c>
      <c r="Y24" s="79">
        <f t="shared" si="4"/>
        <v>0</v>
      </c>
      <c r="Z24" s="86" t="e">
        <f t="shared" si="0"/>
        <v>#DIV/0!</v>
      </c>
      <c r="AA24" s="89" t="e">
        <f t="shared" si="1"/>
        <v>#DIV/0!</v>
      </c>
      <c r="AB24" s="87" t="e">
        <f t="shared" si="2"/>
        <v>#DIV/0!</v>
      </c>
      <c r="AC24" s="80">
        <f t="shared" si="3"/>
        <v>0</v>
      </c>
      <c r="AD24" s="90"/>
    </row>
    <row r="25" spans="1:30" ht="15.95" customHeight="1" thickBot="1" x14ac:dyDescent="0.25">
      <c r="A25" s="94">
        <v>20</v>
      </c>
      <c r="B25" s="97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0"/>
      <c r="X25" s="84">
        <f t="shared" si="5"/>
        <v>0</v>
      </c>
      <c r="Y25" s="79">
        <f t="shared" si="4"/>
        <v>0</v>
      </c>
      <c r="Z25" s="86" t="e">
        <f t="shared" si="0"/>
        <v>#DIV/0!</v>
      </c>
      <c r="AA25" s="89" t="e">
        <f t="shared" si="1"/>
        <v>#DIV/0!</v>
      </c>
      <c r="AB25" s="87" t="e">
        <f t="shared" si="2"/>
        <v>#DIV/0!</v>
      </c>
      <c r="AC25" s="80">
        <f t="shared" si="3"/>
        <v>0</v>
      </c>
      <c r="AD25" s="90"/>
    </row>
    <row r="26" spans="1:30" ht="15.95" customHeight="1" thickBot="1" x14ac:dyDescent="0.25">
      <c r="A26" s="39">
        <v>21</v>
      </c>
      <c r="B26" s="97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0"/>
      <c r="X26" s="84">
        <f t="shared" si="5"/>
        <v>0</v>
      </c>
      <c r="Y26" s="79">
        <f t="shared" si="4"/>
        <v>0</v>
      </c>
      <c r="Z26" s="85" t="e">
        <f t="shared" si="0"/>
        <v>#DIV/0!</v>
      </c>
      <c r="AA26" s="88" t="e">
        <f t="shared" si="1"/>
        <v>#DIV/0!</v>
      </c>
      <c r="AB26" s="87" t="e">
        <f t="shared" si="2"/>
        <v>#DIV/0!</v>
      </c>
      <c r="AC26" s="80">
        <f t="shared" si="3"/>
        <v>0</v>
      </c>
      <c r="AD26" s="90"/>
    </row>
    <row r="27" spans="1:30" ht="15.95" customHeight="1" thickBot="1" x14ac:dyDescent="0.25">
      <c r="A27" s="94">
        <v>22</v>
      </c>
      <c r="B27" s="97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0"/>
      <c r="X27" s="84">
        <f t="shared" si="5"/>
        <v>0</v>
      </c>
      <c r="Y27" s="79">
        <f t="shared" si="4"/>
        <v>0</v>
      </c>
      <c r="Z27" s="85" t="e">
        <f t="shared" si="0"/>
        <v>#DIV/0!</v>
      </c>
      <c r="AA27" s="88" t="e">
        <f t="shared" si="1"/>
        <v>#DIV/0!</v>
      </c>
      <c r="AB27" s="87" t="e">
        <f t="shared" si="2"/>
        <v>#DIV/0!</v>
      </c>
      <c r="AC27" s="80">
        <f t="shared" si="3"/>
        <v>0</v>
      </c>
      <c r="AD27" s="90"/>
    </row>
    <row r="28" spans="1:30" ht="15.95" customHeight="1" thickBot="1" x14ac:dyDescent="0.25">
      <c r="A28" s="94">
        <v>23</v>
      </c>
      <c r="B28" s="97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0"/>
      <c r="X28" s="84">
        <f t="shared" si="5"/>
        <v>0</v>
      </c>
      <c r="Y28" s="79">
        <f t="shared" si="4"/>
        <v>0</v>
      </c>
      <c r="Z28" s="85" t="e">
        <f t="shared" si="0"/>
        <v>#DIV/0!</v>
      </c>
      <c r="AA28" s="88" t="e">
        <f t="shared" si="1"/>
        <v>#DIV/0!</v>
      </c>
      <c r="AB28" s="87" t="e">
        <f t="shared" si="2"/>
        <v>#DIV/0!</v>
      </c>
      <c r="AC28" s="80">
        <f t="shared" si="3"/>
        <v>0</v>
      </c>
      <c r="AD28" s="90"/>
    </row>
    <row r="29" spans="1:30" ht="15.95" customHeight="1" thickBot="1" x14ac:dyDescent="0.25">
      <c r="A29" s="39">
        <v>24</v>
      </c>
      <c r="B29" s="98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0"/>
      <c r="X29" s="84">
        <f t="shared" si="5"/>
        <v>0</v>
      </c>
      <c r="Y29" s="79">
        <f t="shared" si="4"/>
        <v>0</v>
      </c>
      <c r="Z29" s="85" t="e">
        <f t="shared" si="0"/>
        <v>#DIV/0!</v>
      </c>
      <c r="AA29" s="88" t="e">
        <f t="shared" si="1"/>
        <v>#DIV/0!</v>
      </c>
      <c r="AB29" s="87" t="e">
        <f t="shared" si="2"/>
        <v>#DIV/0!</v>
      </c>
      <c r="AC29" s="80">
        <f t="shared" si="3"/>
        <v>0</v>
      </c>
      <c r="AD29" s="90"/>
    </row>
    <row r="30" spans="1:30" ht="15.95" customHeight="1" thickBot="1" x14ac:dyDescent="0.25">
      <c r="A30" s="94">
        <v>25</v>
      </c>
      <c r="B30" s="98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0"/>
      <c r="X30" s="84">
        <f t="shared" si="5"/>
        <v>0</v>
      </c>
      <c r="Y30" s="79">
        <f t="shared" si="4"/>
        <v>0</v>
      </c>
      <c r="Z30" s="85" t="e">
        <f t="shared" ref="Z30:Z40" si="6">(COUNTIF($C30:$V30,"=10")*10+COUNTIF($C30:$V30,"=9")*9+COUNTIF($C30:$V30,"=8")*8+COUNTIF($C30:$V30,"=7")*7+COUNTIF($C30:$V30,"=6")*6+COUNTIF($C30:$V30,"=5")*5+COUNTIF($C30:$V30,"=4")*4+COUNTIF($C30:$V30,"=3")*3+COUNTIF($C30:$V30,"=2")*2+COUNTIF($C30:$V30,"=1")*1)/COUNTIF(C30:V30,"&gt;0")</f>
        <v>#DIV/0!</v>
      </c>
      <c r="AA30" s="88" t="e">
        <f t="shared" ref="AA30:AA40" si="7">(COUNTIF($C30:$V30,"=10")*100%+COUNTIF($C30:$V30,"=9")*96%+COUNTIF($C30:$V30,"=8")*90%+COUNTIF($C30:$V30,"=7")*74%+COUNTIF($C30:$V30,"=6")*55%+COUNTIF($C30:$V30,"=5")*45%+COUNTIF($C30:$V30,"=4")*40%+COUNTIF($C30:$V30,"=3")*32%+COUNTIF($C30:$V30,"=2")*20%+COUNTIF($C30:$V30,"=1")*12%)/COUNTIF(C30:V30,"&gt;0")</f>
        <v>#DIV/0!</v>
      </c>
      <c r="AB30" s="87" t="e">
        <f t="shared" ref="AB30:AB40" si="8">AVERAGE(C30:V30)</f>
        <v>#DIV/0!</v>
      </c>
      <c r="AC30" s="80">
        <f t="shared" ref="AC30:AC40" si="9">IF(COUNTIF(C30:V30,MIN(C30:V30))=1,MIN(C30:V30),0)</f>
        <v>0</v>
      </c>
      <c r="AD30" s="90"/>
    </row>
    <row r="31" spans="1:30" ht="15.95" customHeight="1" thickBot="1" x14ac:dyDescent="0.25">
      <c r="A31" s="39">
        <v>26</v>
      </c>
      <c r="B31" s="98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0"/>
      <c r="X31" s="84">
        <f t="shared" si="5"/>
        <v>0</v>
      </c>
      <c r="Y31" s="79">
        <f t="shared" si="4"/>
        <v>0</v>
      </c>
      <c r="Z31" s="85" t="e">
        <f t="shared" si="6"/>
        <v>#DIV/0!</v>
      </c>
      <c r="AA31" s="88" t="e">
        <f t="shared" si="7"/>
        <v>#DIV/0!</v>
      </c>
      <c r="AB31" s="87" t="e">
        <f t="shared" si="8"/>
        <v>#DIV/0!</v>
      </c>
      <c r="AC31" s="80">
        <f t="shared" si="9"/>
        <v>0</v>
      </c>
      <c r="AD31" s="90"/>
    </row>
    <row r="32" spans="1:30" ht="15.95" customHeight="1" thickBot="1" x14ac:dyDescent="0.25">
      <c r="A32" s="94">
        <v>27</v>
      </c>
      <c r="B32" s="98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0"/>
      <c r="X32" s="84">
        <f t="shared" si="5"/>
        <v>0</v>
      </c>
      <c r="Y32" s="79">
        <f t="shared" si="4"/>
        <v>0</v>
      </c>
      <c r="Z32" s="85" t="e">
        <f t="shared" si="6"/>
        <v>#DIV/0!</v>
      </c>
      <c r="AA32" s="88" t="e">
        <f t="shared" si="7"/>
        <v>#DIV/0!</v>
      </c>
      <c r="AB32" s="87" t="e">
        <f t="shared" si="8"/>
        <v>#DIV/0!</v>
      </c>
      <c r="AC32" s="80">
        <f t="shared" si="9"/>
        <v>0</v>
      </c>
      <c r="AD32" s="90"/>
    </row>
    <row r="33" spans="1:30" ht="15.95" customHeight="1" thickBot="1" x14ac:dyDescent="0.25">
      <c r="A33" s="39">
        <v>28</v>
      </c>
      <c r="B33" s="98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0"/>
      <c r="X33" s="84">
        <f t="shared" si="5"/>
        <v>0</v>
      </c>
      <c r="Y33" s="79">
        <f t="shared" si="4"/>
        <v>0</v>
      </c>
      <c r="Z33" s="85" t="e">
        <f t="shared" si="6"/>
        <v>#DIV/0!</v>
      </c>
      <c r="AA33" s="88" t="e">
        <f t="shared" si="7"/>
        <v>#DIV/0!</v>
      </c>
      <c r="AB33" s="87" t="e">
        <f t="shared" si="8"/>
        <v>#DIV/0!</v>
      </c>
      <c r="AC33" s="80">
        <f t="shared" si="9"/>
        <v>0</v>
      </c>
      <c r="AD33" s="90"/>
    </row>
    <row r="34" spans="1:30" ht="15.95" customHeight="1" thickBot="1" x14ac:dyDescent="0.25">
      <c r="A34" s="94">
        <v>29</v>
      </c>
      <c r="B34" s="98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0"/>
      <c r="X34" s="84">
        <f t="shared" si="5"/>
        <v>0</v>
      </c>
      <c r="Y34" s="79">
        <f t="shared" si="4"/>
        <v>0</v>
      </c>
      <c r="Z34" s="85" t="e">
        <f t="shared" si="6"/>
        <v>#DIV/0!</v>
      </c>
      <c r="AA34" s="88" t="e">
        <f t="shared" si="7"/>
        <v>#DIV/0!</v>
      </c>
      <c r="AB34" s="87" t="e">
        <f t="shared" si="8"/>
        <v>#DIV/0!</v>
      </c>
      <c r="AC34" s="80">
        <f t="shared" si="9"/>
        <v>0</v>
      </c>
      <c r="AD34" s="90"/>
    </row>
    <row r="35" spans="1:30" ht="15.95" customHeight="1" thickBot="1" x14ac:dyDescent="0.25">
      <c r="A35" s="39">
        <v>30</v>
      </c>
      <c r="B35" s="98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0"/>
      <c r="X35" s="84">
        <f t="shared" si="5"/>
        <v>0</v>
      </c>
      <c r="Y35" s="79">
        <f t="shared" si="4"/>
        <v>0</v>
      </c>
      <c r="Z35" s="85" t="e">
        <f t="shared" si="6"/>
        <v>#DIV/0!</v>
      </c>
      <c r="AA35" s="88" t="e">
        <f t="shared" si="7"/>
        <v>#DIV/0!</v>
      </c>
      <c r="AB35" s="87" t="e">
        <f t="shared" si="8"/>
        <v>#DIV/0!</v>
      </c>
      <c r="AC35" s="80">
        <f t="shared" si="9"/>
        <v>0</v>
      </c>
      <c r="AD35" s="90"/>
    </row>
    <row r="36" spans="1:30" ht="15.95" customHeight="1" thickBot="1" x14ac:dyDescent="0.25">
      <c r="A36" s="94">
        <v>31</v>
      </c>
      <c r="B36" s="98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0"/>
      <c r="X36" s="84">
        <f t="shared" si="5"/>
        <v>0</v>
      </c>
      <c r="Y36" s="79">
        <f t="shared" si="4"/>
        <v>0</v>
      </c>
      <c r="Z36" s="85" t="e">
        <f t="shared" si="6"/>
        <v>#DIV/0!</v>
      </c>
      <c r="AA36" s="88" t="e">
        <f t="shared" si="7"/>
        <v>#DIV/0!</v>
      </c>
      <c r="AB36" s="87" t="e">
        <f t="shared" si="8"/>
        <v>#DIV/0!</v>
      </c>
      <c r="AC36" s="80">
        <f t="shared" si="9"/>
        <v>0</v>
      </c>
      <c r="AD36" s="90"/>
    </row>
    <row r="37" spans="1:30" ht="15.95" customHeight="1" thickBot="1" x14ac:dyDescent="0.25">
      <c r="A37" s="39">
        <v>32</v>
      </c>
      <c r="B37" s="98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0"/>
      <c r="X37" s="84">
        <f t="shared" si="5"/>
        <v>0</v>
      </c>
      <c r="Y37" s="79">
        <f t="shared" si="4"/>
        <v>0</v>
      </c>
      <c r="Z37" s="85" t="e">
        <f t="shared" si="6"/>
        <v>#DIV/0!</v>
      </c>
      <c r="AA37" s="88" t="e">
        <f t="shared" si="7"/>
        <v>#DIV/0!</v>
      </c>
      <c r="AB37" s="87" t="e">
        <f t="shared" si="8"/>
        <v>#DIV/0!</v>
      </c>
      <c r="AC37" s="80">
        <f t="shared" si="9"/>
        <v>0</v>
      </c>
      <c r="AD37" s="90"/>
    </row>
    <row r="38" spans="1:30" ht="15.95" customHeight="1" thickBot="1" x14ac:dyDescent="0.25">
      <c r="A38" s="94">
        <v>33</v>
      </c>
      <c r="B38" s="98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0"/>
      <c r="X38" s="84">
        <f t="shared" si="5"/>
        <v>0</v>
      </c>
      <c r="Y38" s="79">
        <f t="shared" si="4"/>
        <v>0</v>
      </c>
      <c r="Z38" s="85" t="e">
        <f t="shared" si="6"/>
        <v>#DIV/0!</v>
      </c>
      <c r="AA38" s="88" t="e">
        <f t="shared" si="7"/>
        <v>#DIV/0!</v>
      </c>
      <c r="AB38" s="87" t="e">
        <f t="shared" si="8"/>
        <v>#DIV/0!</v>
      </c>
      <c r="AC38" s="80">
        <f t="shared" si="9"/>
        <v>0</v>
      </c>
      <c r="AD38" s="90"/>
    </row>
    <row r="39" spans="1:30" ht="15.95" customHeight="1" thickBot="1" x14ac:dyDescent="0.25">
      <c r="A39" s="39">
        <v>34</v>
      </c>
      <c r="B39" s="10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0"/>
      <c r="X39" s="84">
        <f t="shared" si="5"/>
        <v>0</v>
      </c>
      <c r="Y39" s="79">
        <f t="shared" si="4"/>
        <v>0</v>
      </c>
      <c r="Z39" s="85" t="e">
        <f t="shared" si="6"/>
        <v>#DIV/0!</v>
      </c>
      <c r="AA39" s="88" t="e">
        <f t="shared" si="7"/>
        <v>#DIV/0!</v>
      </c>
      <c r="AB39" s="87" t="e">
        <f t="shared" si="8"/>
        <v>#DIV/0!</v>
      </c>
      <c r="AC39" s="80">
        <f t="shared" si="9"/>
        <v>0</v>
      </c>
      <c r="AD39" s="90"/>
    </row>
    <row r="40" spans="1:30" ht="15.95" customHeight="1" thickBot="1" x14ac:dyDescent="0.25">
      <c r="A40" s="94">
        <v>35</v>
      </c>
      <c r="B40" s="10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0"/>
      <c r="X40" s="84">
        <f t="shared" si="5"/>
        <v>0</v>
      </c>
      <c r="Y40" s="79">
        <f t="shared" si="4"/>
        <v>0</v>
      </c>
      <c r="Z40" s="85" t="e">
        <f t="shared" si="6"/>
        <v>#DIV/0!</v>
      </c>
      <c r="AA40" s="88" t="e">
        <f t="shared" si="7"/>
        <v>#DIV/0!</v>
      </c>
      <c r="AB40" s="87" t="e">
        <f t="shared" si="8"/>
        <v>#DIV/0!</v>
      </c>
      <c r="AC40" s="80">
        <f t="shared" si="9"/>
        <v>0</v>
      </c>
      <c r="AD40" s="90"/>
    </row>
    <row r="41" spans="1:30" ht="15.95" customHeight="1" thickBot="1" x14ac:dyDescent="0.25">
      <c r="A41" s="43"/>
      <c r="B41" s="105" t="s">
        <v>19</v>
      </c>
      <c r="C41" s="101">
        <f t="shared" ref="C41:V41" si="10">COUNTIF(C$6:C$40,"=10")</f>
        <v>0</v>
      </c>
      <c r="D41" s="40">
        <f t="shared" si="10"/>
        <v>0</v>
      </c>
      <c r="E41" s="40">
        <f t="shared" si="10"/>
        <v>0</v>
      </c>
      <c r="F41" s="40">
        <f t="shared" si="10"/>
        <v>0</v>
      </c>
      <c r="G41" s="40">
        <f t="shared" si="10"/>
        <v>0</v>
      </c>
      <c r="H41" s="40">
        <f t="shared" si="10"/>
        <v>0</v>
      </c>
      <c r="I41" s="40">
        <f t="shared" si="10"/>
        <v>0</v>
      </c>
      <c r="J41" s="40">
        <f t="shared" si="10"/>
        <v>0</v>
      </c>
      <c r="K41" s="40">
        <f t="shared" si="10"/>
        <v>0</v>
      </c>
      <c r="L41" s="40">
        <f t="shared" si="10"/>
        <v>0</v>
      </c>
      <c r="M41" s="40">
        <f t="shared" si="10"/>
        <v>0</v>
      </c>
      <c r="N41" s="40">
        <f t="shared" si="10"/>
        <v>0</v>
      </c>
      <c r="O41" s="40">
        <f t="shared" si="10"/>
        <v>0</v>
      </c>
      <c r="P41" s="40">
        <f t="shared" si="10"/>
        <v>0</v>
      </c>
      <c r="Q41" s="40">
        <f t="shared" si="10"/>
        <v>0</v>
      </c>
      <c r="R41" s="40">
        <f t="shared" si="10"/>
        <v>0</v>
      </c>
      <c r="S41" s="40">
        <f t="shared" si="10"/>
        <v>0</v>
      </c>
      <c r="T41" s="40">
        <f t="shared" si="10"/>
        <v>0</v>
      </c>
      <c r="U41" s="40">
        <f t="shared" si="10"/>
        <v>0</v>
      </c>
      <c r="V41" s="40">
        <f t="shared" si="10"/>
        <v>0</v>
      </c>
      <c r="W41" s="44"/>
      <c r="X41" s="43"/>
      <c r="Y41" s="43"/>
      <c r="Z41" s="83"/>
      <c r="AA41" s="83"/>
      <c r="AB41" s="83"/>
      <c r="AC41" s="43"/>
      <c r="AD41" s="43"/>
    </row>
    <row r="42" spans="1:30" ht="15.95" customHeight="1" thickBot="1" x14ac:dyDescent="0.25">
      <c r="A42" s="43"/>
      <c r="B42" s="106" t="s">
        <v>20</v>
      </c>
      <c r="C42" s="102">
        <f t="shared" ref="C42:V42" si="11">COUNTIF(C$6:C$40,"=9")</f>
        <v>0</v>
      </c>
      <c r="D42" s="41">
        <f t="shared" si="11"/>
        <v>0</v>
      </c>
      <c r="E42" s="41">
        <f t="shared" si="11"/>
        <v>0</v>
      </c>
      <c r="F42" s="41">
        <f t="shared" si="11"/>
        <v>0</v>
      </c>
      <c r="G42" s="41">
        <f t="shared" si="11"/>
        <v>0</v>
      </c>
      <c r="H42" s="41">
        <f t="shared" si="11"/>
        <v>0</v>
      </c>
      <c r="I42" s="41">
        <f t="shared" si="11"/>
        <v>0</v>
      </c>
      <c r="J42" s="41">
        <f t="shared" si="11"/>
        <v>0</v>
      </c>
      <c r="K42" s="41">
        <f t="shared" si="11"/>
        <v>0</v>
      </c>
      <c r="L42" s="41">
        <f t="shared" si="11"/>
        <v>0</v>
      </c>
      <c r="M42" s="41">
        <f t="shared" si="11"/>
        <v>0</v>
      </c>
      <c r="N42" s="41">
        <f t="shared" si="11"/>
        <v>0</v>
      </c>
      <c r="O42" s="41">
        <f t="shared" si="11"/>
        <v>0</v>
      </c>
      <c r="P42" s="41">
        <f t="shared" si="11"/>
        <v>0</v>
      </c>
      <c r="Q42" s="41">
        <f t="shared" si="11"/>
        <v>0</v>
      </c>
      <c r="R42" s="41">
        <f t="shared" si="11"/>
        <v>0</v>
      </c>
      <c r="S42" s="41">
        <f t="shared" si="11"/>
        <v>0</v>
      </c>
      <c r="T42" s="41">
        <f t="shared" si="11"/>
        <v>0</v>
      </c>
      <c r="U42" s="41">
        <f t="shared" si="11"/>
        <v>0</v>
      </c>
      <c r="V42" s="41">
        <f t="shared" si="11"/>
        <v>0</v>
      </c>
      <c r="W42" s="45"/>
      <c r="X42" s="43"/>
      <c r="Y42" s="43"/>
      <c r="Z42" s="83"/>
      <c r="AA42" s="83"/>
      <c r="AB42" s="82" t="e">
        <f>AVERAGE(AB6:AB40)</f>
        <v>#DIV/0!</v>
      </c>
      <c r="AC42" s="43"/>
      <c r="AD42" s="43"/>
    </row>
    <row r="43" spans="1:30" ht="15.95" customHeight="1" thickBot="1" x14ac:dyDescent="0.25">
      <c r="A43" s="43"/>
      <c r="B43" s="105" t="s">
        <v>21</v>
      </c>
      <c r="C43" s="102">
        <f t="shared" ref="C43:V43" si="12">COUNTIF(C$6:C$40,"=8")</f>
        <v>0</v>
      </c>
      <c r="D43" s="41">
        <f t="shared" si="12"/>
        <v>0</v>
      </c>
      <c r="E43" s="41">
        <f t="shared" si="12"/>
        <v>0</v>
      </c>
      <c r="F43" s="41">
        <f t="shared" si="12"/>
        <v>0</v>
      </c>
      <c r="G43" s="41">
        <f t="shared" si="12"/>
        <v>0</v>
      </c>
      <c r="H43" s="41">
        <f t="shared" si="12"/>
        <v>0</v>
      </c>
      <c r="I43" s="41">
        <f t="shared" si="12"/>
        <v>0</v>
      </c>
      <c r="J43" s="41">
        <f t="shared" si="12"/>
        <v>0</v>
      </c>
      <c r="K43" s="41">
        <f t="shared" si="12"/>
        <v>0</v>
      </c>
      <c r="L43" s="41">
        <f t="shared" si="12"/>
        <v>0</v>
      </c>
      <c r="M43" s="41">
        <f t="shared" si="12"/>
        <v>0</v>
      </c>
      <c r="N43" s="41">
        <f t="shared" si="12"/>
        <v>0</v>
      </c>
      <c r="O43" s="41">
        <f t="shared" si="12"/>
        <v>0</v>
      </c>
      <c r="P43" s="41">
        <f t="shared" si="12"/>
        <v>0</v>
      </c>
      <c r="Q43" s="41">
        <f t="shared" si="12"/>
        <v>0</v>
      </c>
      <c r="R43" s="41">
        <f t="shared" si="12"/>
        <v>0</v>
      </c>
      <c r="S43" s="41">
        <f t="shared" si="12"/>
        <v>0</v>
      </c>
      <c r="T43" s="41">
        <f t="shared" si="12"/>
        <v>0</v>
      </c>
      <c r="U43" s="41">
        <f t="shared" si="12"/>
        <v>0</v>
      </c>
      <c r="V43" s="41">
        <f t="shared" si="12"/>
        <v>0</v>
      </c>
      <c r="W43" s="45"/>
      <c r="X43" s="43"/>
      <c r="Y43" s="43"/>
      <c r="Z43" s="43"/>
      <c r="AA43" s="43"/>
      <c r="AB43" s="43"/>
      <c r="AC43" s="43"/>
      <c r="AD43" s="43"/>
    </row>
    <row r="44" spans="1:30" ht="15.95" customHeight="1" thickBot="1" x14ac:dyDescent="0.25">
      <c r="A44" s="43"/>
      <c r="B44" s="105" t="s">
        <v>22</v>
      </c>
      <c r="C44" s="102">
        <f t="shared" ref="C44:V44" si="13">COUNTIF(C$6:C$40,"=7")</f>
        <v>0</v>
      </c>
      <c r="D44" s="41">
        <f t="shared" si="13"/>
        <v>0</v>
      </c>
      <c r="E44" s="41">
        <f t="shared" si="13"/>
        <v>0</v>
      </c>
      <c r="F44" s="41">
        <f t="shared" si="13"/>
        <v>0</v>
      </c>
      <c r="G44" s="41">
        <f t="shared" si="13"/>
        <v>0</v>
      </c>
      <c r="H44" s="41">
        <f t="shared" si="13"/>
        <v>0</v>
      </c>
      <c r="I44" s="41">
        <f t="shared" si="13"/>
        <v>0</v>
      </c>
      <c r="J44" s="41">
        <f t="shared" si="13"/>
        <v>0</v>
      </c>
      <c r="K44" s="41">
        <f t="shared" si="13"/>
        <v>0</v>
      </c>
      <c r="L44" s="41">
        <f t="shared" si="13"/>
        <v>0</v>
      </c>
      <c r="M44" s="41">
        <f t="shared" si="13"/>
        <v>0</v>
      </c>
      <c r="N44" s="41">
        <f t="shared" si="13"/>
        <v>0</v>
      </c>
      <c r="O44" s="41">
        <f t="shared" si="13"/>
        <v>0</v>
      </c>
      <c r="P44" s="41">
        <f t="shared" si="13"/>
        <v>0</v>
      </c>
      <c r="Q44" s="41">
        <f t="shared" si="13"/>
        <v>0</v>
      </c>
      <c r="R44" s="41">
        <f t="shared" si="13"/>
        <v>0</v>
      </c>
      <c r="S44" s="41">
        <f t="shared" si="13"/>
        <v>0</v>
      </c>
      <c r="T44" s="41">
        <f t="shared" si="13"/>
        <v>0</v>
      </c>
      <c r="U44" s="41">
        <f t="shared" si="13"/>
        <v>0</v>
      </c>
      <c r="V44" s="41">
        <f t="shared" si="13"/>
        <v>0</v>
      </c>
      <c r="W44" s="45"/>
      <c r="X44" s="43"/>
      <c r="Y44" s="43"/>
      <c r="Z44" s="43"/>
      <c r="AA44" s="43"/>
      <c r="AB44" s="43"/>
      <c r="AC44" s="43"/>
      <c r="AD44" s="43"/>
    </row>
    <row r="45" spans="1:30" ht="15.95" customHeight="1" thickBot="1" x14ac:dyDescent="0.25">
      <c r="A45" s="43"/>
      <c r="B45" s="105" t="s">
        <v>23</v>
      </c>
      <c r="C45" s="102">
        <f t="shared" ref="C45:V45" si="14">COUNTIF(C$6:C$40,"=6")</f>
        <v>0</v>
      </c>
      <c r="D45" s="41">
        <f t="shared" si="14"/>
        <v>0</v>
      </c>
      <c r="E45" s="41">
        <f t="shared" si="14"/>
        <v>0</v>
      </c>
      <c r="F45" s="41">
        <f t="shared" si="14"/>
        <v>0</v>
      </c>
      <c r="G45" s="41">
        <f t="shared" si="14"/>
        <v>0</v>
      </c>
      <c r="H45" s="41">
        <f t="shared" si="14"/>
        <v>0</v>
      </c>
      <c r="I45" s="41">
        <f t="shared" si="14"/>
        <v>0</v>
      </c>
      <c r="J45" s="41">
        <f t="shared" si="14"/>
        <v>0</v>
      </c>
      <c r="K45" s="41">
        <f t="shared" si="14"/>
        <v>0</v>
      </c>
      <c r="L45" s="41">
        <f t="shared" si="14"/>
        <v>0</v>
      </c>
      <c r="M45" s="41">
        <f t="shared" si="14"/>
        <v>0</v>
      </c>
      <c r="N45" s="41">
        <f t="shared" si="14"/>
        <v>0</v>
      </c>
      <c r="O45" s="41">
        <f t="shared" si="14"/>
        <v>0</v>
      </c>
      <c r="P45" s="41">
        <f t="shared" si="14"/>
        <v>0</v>
      </c>
      <c r="Q45" s="41">
        <f t="shared" si="14"/>
        <v>0</v>
      </c>
      <c r="R45" s="41">
        <f t="shared" si="14"/>
        <v>0</v>
      </c>
      <c r="S45" s="41">
        <f t="shared" si="14"/>
        <v>0</v>
      </c>
      <c r="T45" s="41">
        <f t="shared" si="14"/>
        <v>0</v>
      </c>
      <c r="U45" s="41">
        <f t="shared" si="14"/>
        <v>0</v>
      </c>
      <c r="V45" s="41">
        <f t="shared" si="14"/>
        <v>0</v>
      </c>
      <c r="W45" s="45"/>
      <c r="X45" s="43"/>
      <c r="Y45" s="43"/>
      <c r="Z45" s="43"/>
      <c r="AA45" s="43"/>
      <c r="AB45" s="43"/>
      <c r="AC45" s="43"/>
      <c r="AD45" s="43"/>
    </row>
    <row r="46" spans="1:30" ht="15.95" customHeight="1" thickBot="1" x14ac:dyDescent="0.25">
      <c r="A46" s="43"/>
      <c r="B46" s="105" t="s">
        <v>24</v>
      </c>
      <c r="C46" s="102">
        <f t="shared" ref="C46:V46" si="15">COUNTIF(C$6:C$40,"=5")</f>
        <v>0</v>
      </c>
      <c r="D46" s="41">
        <f t="shared" si="15"/>
        <v>0</v>
      </c>
      <c r="E46" s="41">
        <f t="shared" si="15"/>
        <v>0</v>
      </c>
      <c r="F46" s="41">
        <f t="shared" si="15"/>
        <v>0</v>
      </c>
      <c r="G46" s="41">
        <f t="shared" si="15"/>
        <v>0</v>
      </c>
      <c r="H46" s="41">
        <f t="shared" si="15"/>
        <v>0</v>
      </c>
      <c r="I46" s="41">
        <f t="shared" si="15"/>
        <v>0</v>
      </c>
      <c r="J46" s="41">
        <f t="shared" si="15"/>
        <v>0</v>
      </c>
      <c r="K46" s="41">
        <f t="shared" si="15"/>
        <v>0</v>
      </c>
      <c r="L46" s="41">
        <f t="shared" si="15"/>
        <v>0</v>
      </c>
      <c r="M46" s="41">
        <f t="shared" si="15"/>
        <v>0</v>
      </c>
      <c r="N46" s="41">
        <f t="shared" si="15"/>
        <v>0</v>
      </c>
      <c r="O46" s="41">
        <f t="shared" si="15"/>
        <v>0</v>
      </c>
      <c r="P46" s="41">
        <f t="shared" si="15"/>
        <v>0</v>
      </c>
      <c r="Q46" s="41">
        <f t="shared" si="15"/>
        <v>0</v>
      </c>
      <c r="R46" s="41">
        <f t="shared" si="15"/>
        <v>0</v>
      </c>
      <c r="S46" s="41">
        <f t="shared" si="15"/>
        <v>0</v>
      </c>
      <c r="T46" s="41">
        <f t="shared" si="15"/>
        <v>0</v>
      </c>
      <c r="U46" s="41">
        <f t="shared" si="15"/>
        <v>0</v>
      </c>
      <c r="V46" s="41">
        <f t="shared" si="15"/>
        <v>0</v>
      </c>
      <c r="W46" s="45"/>
      <c r="X46" s="43"/>
      <c r="Y46" s="43"/>
      <c r="Z46" s="43"/>
      <c r="AA46" s="43"/>
      <c r="AB46" s="43"/>
      <c r="AC46" s="43"/>
      <c r="AD46" s="43"/>
    </row>
    <row r="47" spans="1:30" ht="15.95" customHeight="1" thickBot="1" x14ac:dyDescent="0.25">
      <c r="A47" s="43"/>
      <c r="B47" s="105" t="s">
        <v>25</v>
      </c>
      <c r="C47" s="102">
        <f t="shared" ref="C47:V47" si="16">COUNTIF(C$6:C$40,"=4")</f>
        <v>0</v>
      </c>
      <c r="D47" s="41">
        <f t="shared" si="16"/>
        <v>0</v>
      </c>
      <c r="E47" s="41">
        <f t="shared" si="16"/>
        <v>0</v>
      </c>
      <c r="F47" s="41">
        <f t="shared" si="16"/>
        <v>0</v>
      </c>
      <c r="G47" s="41">
        <f t="shared" si="16"/>
        <v>0</v>
      </c>
      <c r="H47" s="41">
        <f t="shared" si="16"/>
        <v>0</v>
      </c>
      <c r="I47" s="41">
        <f t="shared" si="16"/>
        <v>0</v>
      </c>
      <c r="J47" s="41">
        <f t="shared" si="16"/>
        <v>0</v>
      </c>
      <c r="K47" s="41">
        <f t="shared" si="16"/>
        <v>0</v>
      </c>
      <c r="L47" s="41">
        <f t="shared" si="16"/>
        <v>0</v>
      </c>
      <c r="M47" s="41">
        <f t="shared" si="16"/>
        <v>0</v>
      </c>
      <c r="N47" s="41">
        <f t="shared" si="16"/>
        <v>0</v>
      </c>
      <c r="O47" s="41">
        <f t="shared" si="16"/>
        <v>0</v>
      </c>
      <c r="P47" s="41">
        <f t="shared" si="16"/>
        <v>0</v>
      </c>
      <c r="Q47" s="41">
        <f t="shared" si="16"/>
        <v>0</v>
      </c>
      <c r="R47" s="41">
        <f t="shared" si="16"/>
        <v>0</v>
      </c>
      <c r="S47" s="41">
        <f t="shared" si="16"/>
        <v>0</v>
      </c>
      <c r="T47" s="41">
        <f t="shared" si="16"/>
        <v>0</v>
      </c>
      <c r="U47" s="41">
        <f t="shared" si="16"/>
        <v>0</v>
      </c>
      <c r="V47" s="41">
        <f t="shared" si="16"/>
        <v>0</v>
      </c>
      <c r="W47" s="44"/>
      <c r="X47" s="43"/>
      <c r="Y47" s="43"/>
      <c r="Z47" s="43"/>
      <c r="AA47" s="43"/>
      <c r="AB47" s="43"/>
      <c r="AC47" s="43"/>
      <c r="AD47" s="43"/>
    </row>
    <row r="48" spans="1:30" ht="15.95" customHeight="1" thickBot="1" x14ac:dyDescent="0.25">
      <c r="A48" s="43"/>
      <c r="B48" s="105" t="s">
        <v>26</v>
      </c>
      <c r="C48" s="102">
        <f t="shared" ref="C48:V48" si="17">COUNTIF(C$6:C$40,"=3")</f>
        <v>0</v>
      </c>
      <c r="D48" s="41">
        <f t="shared" si="17"/>
        <v>0</v>
      </c>
      <c r="E48" s="41">
        <f t="shared" si="17"/>
        <v>0</v>
      </c>
      <c r="F48" s="41">
        <f t="shared" si="17"/>
        <v>0</v>
      </c>
      <c r="G48" s="41">
        <f t="shared" si="17"/>
        <v>0</v>
      </c>
      <c r="H48" s="41">
        <f t="shared" si="17"/>
        <v>0</v>
      </c>
      <c r="I48" s="41">
        <f t="shared" si="17"/>
        <v>0</v>
      </c>
      <c r="J48" s="41">
        <f t="shared" si="17"/>
        <v>0</v>
      </c>
      <c r="K48" s="41">
        <f t="shared" si="17"/>
        <v>0</v>
      </c>
      <c r="L48" s="41">
        <f t="shared" si="17"/>
        <v>0</v>
      </c>
      <c r="M48" s="41">
        <f t="shared" si="17"/>
        <v>0</v>
      </c>
      <c r="N48" s="41">
        <f t="shared" si="17"/>
        <v>0</v>
      </c>
      <c r="O48" s="41">
        <f t="shared" si="17"/>
        <v>0</v>
      </c>
      <c r="P48" s="41">
        <f t="shared" si="17"/>
        <v>0</v>
      </c>
      <c r="Q48" s="41">
        <f t="shared" si="17"/>
        <v>0</v>
      </c>
      <c r="R48" s="41">
        <f t="shared" si="17"/>
        <v>0</v>
      </c>
      <c r="S48" s="41">
        <f t="shared" si="17"/>
        <v>0</v>
      </c>
      <c r="T48" s="41">
        <f t="shared" si="17"/>
        <v>0</v>
      </c>
      <c r="U48" s="41">
        <f t="shared" si="17"/>
        <v>0</v>
      </c>
      <c r="V48" s="41">
        <f t="shared" si="17"/>
        <v>0</v>
      </c>
      <c r="W48" s="44"/>
      <c r="X48" s="43"/>
      <c r="Y48" s="43"/>
      <c r="Z48" s="43"/>
      <c r="AA48" s="43"/>
      <c r="AB48" s="43"/>
      <c r="AC48" s="43"/>
      <c r="AD48" s="43"/>
    </row>
    <row r="49" spans="1:30" ht="15.95" customHeight="1" thickBot="1" x14ac:dyDescent="0.25">
      <c r="A49" s="43"/>
      <c r="B49" s="105" t="s">
        <v>27</v>
      </c>
      <c r="C49" s="102">
        <f t="shared" ref="C49:V49" si="18">COUNTIF(C$6:C$40,"=2")</f>
        <v>0</v>
      </c>
      <c r="D49" s="41">
        <f t="shared" si="18"/>
        <v>0</v>
      </c>
      <c r="E49" s="41">
        <f t="shared" si="18"/>
        <v>0</v>
      </c>
      <c r="F49" s="41">
        <f t="shared" si="18"/>
        <v>0</v>
      </c>
      <c r="G49" s="41">
        <f t="shared" si="18"/>
        <v>0</v>
      </c>
      <c r="H49" s="41">
        <f t="shared" si="18"/>
        <v>0</v>
      </c>
      <c r="I49" s="41">
        <f t="shared" si="18"/>
        <v>0</v>
      </c>
      <c r="J49" s="41">
        <f t="shared" si="18"/>
        <v>0</v>
      </c>
      <c r="K49" s="41">
        <f t="shared" si="18"/>
        <v>0</v>
      </c>
      <c r="L49" s="41">
        <f t="shared" si="18"/>
        <v>0</v>
      </c>
      <c r="M49" s="41">
        <f t="shared" si="18"/>
        <v>0</v>
      </c>
      <c r="N49" s="41">
        <f t="shared" si="18"/>
        <v>0</v>
      </c>
      <c r="O49" s="41">
        <f t="shared" si="18"/>
        <v>0</v>
      </c>
      <c r="P49" s="41">
        <f t="shared" si="18"/>
        <v>0</v>
      </c>
      <c r="Q49" s="41">
        <f t="shared" si="18"/>
        <v>0</v>
      </c>
      <c r="R49" s="41">
        <f t="shared" si="18"/>
        <v>0</v>
      </c>
      <c r="S49" s="41">
        <f t="shared" si="18"/>
        <v>0</v>
      </c>
      <c r="T49" s="41">
        <f t="shared" si="18"/>
        <v>0</v>
      </c>
      <c r="U49" s="41">
        <f t="shared" si="18"/>
        <v>0</v>
      </c>
      <c r="V49" s="41">
        <f t="shared" si="18"/>
        <v>0</v>
      </c>
      <c r="W49" s="44"/>
      <c r="X49" s="43"/>
      <c r="Y49" s="43"/>
      <c r="Z49" s="43"/>
      <c r="AA49" s="43"/>
      <c r="AB49" s="43"/>
      <c r="AC49" s="43"/>
      <c r="AD49" s="43"/>
    </row>
    <row r="50" spans="1:30" ht="15.95" customHeight="1" thickBot="1" x14ac:dyDescent="0.25">
      <c r="A50" s="43"/>
      <c r="B50" s="105" t="s">
        <v>28</v>
      </c>
      <c r="C50" s="103">
        <f t="shared" ref="C50:V50" si="19">COUNTIF(C$6:C$40,"=1")</f>
        <v>0</v>
      </c>
      <c r="D50" s="42">
        <f t="shared" si="19"/>
        <v>0</v>
      </c>
      <c r="E50" s="42">
        <f t="shared" si="19"/>
        <v>0</v>
      </c>
      <c r="F50" s="42">
        <f t="shared" si="19"/>
        <v>0</v>
      </c>
      <c r="G50" s="42">
        <f t="shared" si="19"/>
        <v>0</v>
      </c>
      <c r="H50" s="42">
        <f t="shared" si="19"/>
        <v>0</v>
      </c>
      <c r="I50" s="42">
        <f t="shared" si="19"/>
        <v>0</v>
      </c>
      <c r="J50" s="42">
        <f t="shared" si="19"/>
        <v>0</v>
      </c>
      <c r="K50" s="42">
        <f t="shared" si="19"/>
        <v>0</v>
      </c>
      <c r="L50" s="42">
        <f t="shared" si="19"/>
        <v>0</v>
      </c>
      <c r="M50" s="42">
        <f t="shared" si="19"/>
        <v>0</v>
      </c>
      <c r="N50" s="42">
        <f t="shared" si="19"/>
        <v>0</v>
      </c>
      <c r="O50" s="42">
        <f t="shared" si="19"/>
        <v>0</v>
      </c>
      <c r="P50" s="42">
        <f t="shared" si="19"/>
        <v>0</v>
      </c>
      <c r="Q50" s="42">
        <f t="shared" si="19"/>
        <v>0</v>
      </c>
      <c r="R50" s="42">
        <f t="shared" si="19"/>
        <v>0</v>
      </c>
      <c r="S50" s="42">
        <f t="shared" si="19"/>
        <v>0</v>
      </c>
      <c r="T50" s="42">
        <f t="shared" si="19"/>
        <v>0</v>
      </c>
      <c r="U50" s="42">
        <f t="shared" si="19"/>
        <v>0</v>
      </c>
      <c r="V50" s="42">
        <f t="shared" si="19"/>
        <v>0</v>
      </c>
      <c r="W50" s="44"/>
      <c r="X50" s="43"/>
      <c r="Y50" s="43"/>
      <c r="Z50" s="43"/>
      <c r="AA50" s="43"/>
      <c r="AB50" s="43"/>
      <c r="AC50" s="43"/>
      <c r="AD50" s="43"/>
    </row>
    <row r="51" spans="1:30" ht="13.5" thickBot="1" x14ac:dyDescent="0.25">
      <c r="A51" s="43"/>
      <c r="B51" s="105" t="s">
        <v>30</v>
      </c>
      <c r="C51" s="46">
        <f t="shared" ref="C51:V51" si="20">COUNTIF(C$6:C$40,"н/а")</f>
        <v>0</v>
      </c>
      <c r="D51" s="47">
        <f t="shared" si="20"/>
        <v>0</v>
      </c>
      <c r="E51" s="47">
        <f t="shared" si="20"/>
        <v>0</v>
      </c>
      <c r="F51" s="47">
        <f t="shared" si="20"/>
        <v>0</v>
      </c>
      <c r="G51" s="47">
        <f t="shared" si="20"/>
        <v>0</v>
      </c>
      <c r="H51" s="47">
        <f t="shared" si="20"/>
        <v>0</v>
      </c>
      <c r="I51" s="47">
        <f t="shared" si="20"/>
        <v>0</v>
      </c>
      <c r="J51" s="47">
        <f t="shared" si="20"/>
        <v>0</v>
      </c>
      <c r="K51" s="47">
        <f t="shared" si="20"/>
        <v>0</v>
      </c>
      <c r="L51" s="47">
        <f t="shared" si="20"/>
        <v>0</v>
      </c>
      <c r="M51" s="47">
        <f t="shared" si="20"/>
        <v>0</v>
      </c>
      <c r="N51" s="47">
        <f t="shared" si="20"/>
        <v>0</v>
      </c>
      <c r="O51" s="47">
        <f t="shared" si="20"/>
        <v>0</v>
      </c>
      <c r="P51" s="47">
        <f t="shared" si="20"/>
        <v>0</v>
      </c>
      <c r="Q51" s="47">
        <f t="shared" si="20"/>
        <v>0</v>
      </c>
      <c r="R51" s="47">
        <f t="shared" si="20"/>
        <v>0</v>
      </c>
      <c r="S51" s="47">
        <f t="shared" si="20"/>
        <v>0</v>
      </c>
      <c r="T51" s="47">
        <f t="shared" si="20"/>
        <v>0</v>
      </c>
      <c r="U51" s="47">
        <f t="shared" si="20"/>
        <v>0</v>
      </c>
      <c r="V51" s="47">
        <f t="shared" si="20"/>
        <v>0</v>
      </c>
      <c r="W51" s="44"/>
      <c r="X51" s="43"/>
      <c r="Y51" s="43"/>
      <c r="Z51" s="43"/>
      <c r="AA51" s="43"/>
      <c r="AB51" s="43"/>
      <c r="AC51" s="43"/>
      <c r="AD51" s="43"/>
    </row>
    <row r="52" spans="1:30" ht="13.5" thickBot="1" x14ac:dyDescent="0.25">
      <c r="A52" s="43"/>
      <c r="B52" s="105" t="s">
        <v>72</v>
      </c>
      <c r="C52" s="108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47">
        <f>COUNTIF(U$6:U$40,"зач")</f>
        <v>0</v>
      </c>
      <c r="V52" s="61"/>
      <c r="W52" s="44"/>
      <c r="X52" s="43"/>
      <c r="Y52" s="43"/>
      <c r="Z52" s="43"/>
      <c r="AA52" s="43"/>
      <c r="AB52" s="43"/>
      <c r="AC52" s="43"/>
      <c r="AD52" s="43"/>
    </row>
    <row r="53" spans="1:30" ht="13.5" thickBot="1" x14ac:dyDescent="0.25">
      <c r="A53" s="43"/>
      <c r="B53" s="107" t="s">
        <v>57</v>
      </c>
      <c r="C53" s="48" t="e">
        <f t="shared" ref="C53:V53" si="21">(C41*10+C42*9+C43*8+C44*7+C45*6+C46*5+C47*4+C48*3+C49*2+C50*1)/SUM(C41:C51)</f>
        <v>#DIV/0!</v>
      </c>
      <c r="D53" s="48" t="e">
        <f t="shared" si="21"/>
        <v>#DIV/0!</v>
      </c>
      <c r="E53" s="48" t="e">
        <f t="shared" si="21"/>
        <v>#DIV/0!</v>
      </c>
      <c r="F53" s="48" t="e">
        <f t="shared" si="21"/>
        <v>#DIV/0!</v>
      </c>
      <c r="G53" s="48" t="e">
        <f t="shared" si="21"/>
        <v>#DIV/0!</v>
      </c>
      <c r="H53" s="48" t="e">
        <f t="shared" si="21"/>
        <v>#DIV/0!</v>
      </c>
      <c r="I53" s="48" t="e">
        <f t="shared" si="21"/>
        <v>#DIV/0!</v>
      </c>
      <c r="J53" s="48" t="e">
        <f t="shared" si="21"/>
        <v>#DIV/0!</v>
      </c>
      <c r="K53" s="48" t="e">
        <f t="shared" si="21"/>
        <v>#DIV/0!</v>
      </c>
      <c r="L53" s="48" t="e">
        <f t="shared" si="21"/>
        <v>#DIV/0!</v>
      </c>
      <c r="M53" s="48" t="e">
        <f t="shared" si="21"/>
        <v>#DIV/0!</v>
      </c>
      <c r="N53" s="48" t="e">
        <f t="shared" si="21"/>
        <v>#DIV/0!</v>
      </c>
      <c r="O53" s="48" t="e">
        <f t="shared" si="21"/>
        <v>#DIV/0!</v>
      </c>
      <c r="P53" s="48" t="e">
        <f t="shared" si="21"/>
        <v>#DIV/0!</v>
      </c>
      <c r="Q53" s="48" t="e">
        <f t="shared" si="21"/>
        <v>#DIV/0!</v>
      </c>
      <c r="R53" s="48" t="e">
        <f t="shared" si="21"/>
        <v>#DIV/0!</v>
      </c>
      <c r="S53" s="48" t="e">
        <f t="shared" si="21"/>
        <v>#DIV/0!</v>
      </c>
      <c r="T53" s="48" t="e">
        <f t="shared" si="21"/>
        <v>#DIV/0!</v>
      </c>
      <c r="U53" s="48" t="e">
        <f t="shared" si="21"/>
        <v>#DIV/0!</v>
      </c>
      <c r="V53" s="48" t="e">
        <f t="shared" si="21"/>
        <v>#DIV/0!</v>
      </c>
      <c r="W53" s="43"/>
      <c r="X53" s="43"/>
      <c r="Y53" s="43"/>
      <c r="Z53" s="43"/>
      <c r="AA53" s="43"/>
      <c r="AB53" s="43"/>
      <c r="AC53" s="43"/>
      <c r="AD53" s="43"/>
    </row>
    <row r="54" spans="1:30" ht="13.5" thickBot="1" x14ac:dyDescent="0.25">
      <c r="A54" s="43"/>
      <c r="B54" s="107" t="s">
        <v>59</v>
      </c>
      <c r="C54" s="49" t="e">
        <f>SUM(C41:C44)/SUM(C41:C51)</f>
        <v>#DIV/0!</v>
      </c>
      <c r="D54" s="49" t="e">
        <f>SUM(D41:D44)/SUM(D41:D51)</f>
        <v>#DIV/0!</v>
      </c>
      <c r="E54" s="49" t="e">
        <f t="shared" ref="E54:V54" si="22">SUM(E41:E44)/SUM(E41:E51)</f>
        <v>#DIV/0!</v>
      </c>
      <c r="F54" s="49" t="e">
        <f t="shared" si="22"/>
        <v>#DIV/0!</v>
      </c>
      <c r="G54" s="49" t="e">
        <f t="shared" si="22"/>
        <v>#DIV/0!</v>
      </c>
      <c r="H54" s="49" t="e">
        <f t="shared" si="22"/>
        <v>#DIV/0!</v>
      </c>
      <c r="I54" s="49" t="e">
        <f t="shared" si="22"/>
        <v>#DIV/0!</v>
      </c>
      <c r="J54" s="49" t="e">
        <f t="shared" si="22"/>
        <v>#DIV/0!</v>
      </c>
      <c r="K54" s="49" t="e">
        <f>SUM(K41:K44)/SUM(K41:K51)</f>
        <v>#DIV/0!</v>
      </c>
      <c r="L54" s="49" t="e">
        <f t="shared" si="22"/>
        <v>#DIV/0!</v>
      </c>
      <c r="M54" s="49" t="e">
        <f t="shared" si="22"/>
        <v>#DIV/0!</v>
      </c>
      <c r="N54" s="49" t="e">
        <f t="shared" si="22"/>
        <v>#DIV/0!</v>
      </c>
      <c r="O54" s="49" t="e">
        <f t="shared" si="22"/>
        <v>#DIV/0!</v>
      </c>
      <c r="P54" s="49" t="e">
        <f t="shared" si="22"/>
        <v>#DIV/0!</v>
      </c>
      <c r="Q54" s="49" t="e">
        <f t="shared" si="22"/>
        <v>#DIV/0!</v>
      </c>
      <c r="R54" s="49" t="e">
        <f t="shared" si="22"/>
        <v>#DIV/0!</v>
      </c>
      <c r="S54" s="49" t="e">
        <f t="shared" si="22"/>
        <v>#DIV/0!</v>
      </c>
      <c r="T54" s="49" t="e">
        <f t="shared" si="22"/>
        <v>#DIV/0!</v>
      </c>
      <c r="U54" s="49" t="e">
        <f t="shared" si="22"/>
        <v>#DIV/0!</v>
      </c>
      <c r="V54" s="49" t="e">
        <f t="shared" si="22"/>
        <v>#DIV/0!</v>
      </c>
      <c r="W54" s="43"/>
      <c r="X54" s="43"/>
      <c r="Y54" s="43"/>
      <c r="Z54" s="43"/>
      <c r="AA54" s="43"/>
      <c r="AB54" s="43"/>
      <c r="AC54" s="43"/>
      <c r="AD54" s="43"/>
    </row>
    <row r="55" spans="1:30" ht="13.5" thickBot="1" x14ac:dyDescent="0.25">
      <c r="A55" s="43"/>
      <c r="B55" s="107" t="s">
        <v>58</v>
      </c>
      <c r="C55" s="60" t="e">
        <f t="shared" ref="C55:V55" si="23">(COUNTIF(C6:C40,"=10")*100%+COUNTIF(C6:C40,"=9")*96%+COUNTIF(C6:C40,"=8")*90%+COUNTIF(C6:C40,"=7")*74%+COUNTIF(C6:C40,"=6")*55%+COUNTIF(C6:C40,"=5")*45%+COUNTIF(C6:C40,"=4")*40%+COUNTIF(C6:C40,"=3")*32%+COUNTIF(C6:C40,"=2")*20%+COUNTIF(C6:C40,"=1")*12%)/COUNTIF(C6:C40,"&gt;0")</f>
        <v>#DIV/0!</v>
      </c>
      <c r="D55" s="60" t="e">
        <f t="shared" si="23"/>
        <v>#DIV/0!</v>
      </c>
      <c r="E55" s="60" t="e">
        <f t="shared" si="23"/>
        <v>#DIV/0!</v>
      </c>
      <c r="F55" s="60" t="e">
        <f t="shared" si="23"/>
        <v>#DIV/0!</v>
      </c>
      <c r="G55" s="60" t="e">
        <f t="shared" si="23"/>
        <v>#DIV/0!</v>
      </c>
      <c r="H55" s="60" t="e">
        <f t="shared" si="23"/>
        <v>#DIV/0!</v>
      </c>
      <c r="I55" s="60" t="e">
        <f t="shared" si="23"/>
        <v>#DIV/0!</v>
      </c>
      <c r="J55" s="60" t="e">
        <f t="shared" si="23"/>
        <v>#DIV/0!</v>
      </c>
      <c r="K55" s="60" t="e">
        <f t="shared" si="23"/>
        <v>#DIV/0!</v>
      </c>
      <c r="L55" s="60" t="e">
        <f t="shared" si="23"/>
        <v>#DIV/0!</v>
      </c>
      <c r="M55" s="60" t="e">
        <f t="shared" si="23"/>
        <v>#DIV/0!</v>
      </c>
      <c r="N55" s="60" t="e">
        <f t="shared" si="23"/>
        <v>#DIV/0!</v>
      </c>
      <c r="O55" s="60" t="e">
        <f t="shared" si="23"/>
        <v>#DIV/0!</v>
      </c>
      <c r="P55" s="60" t="e">
        <f t="shared" si="23"/>
        <v>#DIV/0!</v>
      </c>
      <c r="Q55" s="60" t="e">
        <f t="shared" si="23"/>
        <v>#DIV/0!</v>
      </c>
      <c r="R55" s="60" t="e">
        <f t="shared" si="23"/>
        <v>#DIV/0!</v>
      </c>
      <c r="S55" s="60" t="e">
        <f t="shared" si="23"/>
        <v>#DIV/0!</v>
      </c>
      <c r="T55" s="60" t="e">
        <f t="shared" si="23"/>
        <v>#DIV/0!</v>
      </c>
      <c r="U55" s="60" t="e">
        <f t="shared" si="23"/>
        <v>#DIV/0!</v>
      </c>
      <c r="V55" s="62" t="e">
        <f t="shared" si="23"/>
        <v>#DIV/0!</v>
      </c>
      <c r="W55" s="43"/>
      <c r="X55" s="43"/>
      <c r="Y55" s="43"/>
      <c r="Z55" s="43"/>
      <c r="AA55" s="43"/>
      <c r="AB55" s="43"/>
      <c r="AC55" s="43"/>
      <c r="AD55" s="43"/>
    </row>
  </sheetData>
  <mergeCells count="4">
    <mergeCell ref="A1:AA1"/>
    <mergeCell ref="A2:AA2"/>
    <mergeCell ref="A3:AA3"/>
    <mergeCell ref="A4:AA4"/>
  </mergeCells>
  <phoneticPr fontId="7" type="noConversion"/>
  <pageMargins left="0.15748031496062992" right="0.15748031496062992" top="0.39370078740157483" bottom="0.39370078740157483" header="0" footer="0"/>
  <pageSetup paperSize="9" scale="7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8"/>
  <sheetViews>
    <sheetView zoomScaleNormal="100" workbookViewId="0">
      <selection activeCell="L16" sqref="L16"/>
    </sheetView>
  </sheetViews>
  <sheetFormatPr defaultRowHeight="12.75" x14ac:dyDescent="0.2"/>
  <cols>
    <col min="1" max="1" width="9.5703125" customWidth="1"/>
    <col min="2" max="2" width="10.85546875" customWidth="1"/>
    <col min="3" max="3" width="11.140625" customWidth="1"/>
    <col min="4" max="4" width="10" customWidth="1"/>
    <col min="5" max="5" width="21.5703125" customWidth="1"/>
    <col min="6" max="6" width="9.28515625" customWidth="1"/>
    <col min="7" max="7" width="10" customWidth="1"/>
    <col min="8" max="8" width="9.28515625" customWidth="1"/>
    <col min="9" max="9" width="5.85546875" customWidth="1"/>
    <col min="10" max="10" width="8.85546875" customWidth="1"/>
    <col min="11" max="11" width="5.28515625" customWidth="1"/>
    <col min="12" max="12" width="8.85546875" customWidth="1"/>
    <col min="13" max="13" width="5.28515625" customWidth="1"/>
  </cols>
  <sheetData>
    <row r="1" spans="1:12" ht="12.75" customHeight="1" x14ac:dyDescent="0.2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30" customHeight="1" thickBo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37.25" customHeight="1" thickBot="1" x14ac:dyDescent="0.25">
      <c r="A3" s="1"/>
      <c r="B3" s="148" t="s">
        <v>35</v>
      </c>
      <c r="C3" s="145" t="s">
        <v>36</v>
      </c>
      <c r="D3" s="145" t="s">
        <v>71</v>
      </c>
      <c r="E3" s="141" t="s">
        <v>33</v>
      </c>
      <c r="F3" s="145" t="s">
        <v>34</v>
      </c>
      <c r="G3" s="145" t="s">
        <v>63</v>
      </c>
      <c r="H3" s="140" t="s">
        <v>32</v>
      </c>
      <c r="I3" s="139" t="s">
        <v>56</v>
      </c>
      <c r="J3" s="139" t="s">
        <v>74</v>
      </c>
      <c r="K3" s="147" t="s">
        <v>69</v>
      </c>
      <c r="L3" s="147" t="s">
        <v>70</v>
      </c>
    </row>
    <row r="4" spans="1:12" ht="18" customHeight="1" thickBot="1" x14ac:dyDescent="0.25">
      <c r="B4" s="148"/>
      <c r="C4" s="145"/>
      <c r="D4" s="145"/>
      <c r="E4" s="141"/>
      <c r="F4" s="145"/>
      <c r="G4" s="145"/>
      <c r="H4" s="140"/>
      <c r="I4" s="139"/>
      <c r="J4" s="139"/>
      <c r="K4" s="147"/>
      <c r="L4" s="147"/>
    </row>
    <row r="5" spans="1:12" ht="15.95" customHeight="1" thickBot="1" x14ac:dyDescent="0.25">
      <c r="B5" s="135">
        <f>($G$5*10+$G$6*9+$G$7*8+$G$8*7+$G$9*6+$G$10*5+$G$11*4+$G$12*3+$G$13*2+$G$14*1)/$G$20</f>
        <v>0</v>
      </c>
      <c r="C5" s="137">
        <f>($G$5*100%+$G$6*96%+$G$7*90%+$G$8*74%+$G$9*55%+$G$10*45%+$G$11*40%+$G$12*32%+$G$13*20%+$G$14*12)/$G$20</f>
        <v>0</v>
      </c>
      <c r="D5" s="136">
        <f>COUNTIF('Ведомость II'!Y6:Y40,"&gt;=7")/$G$20</f>
        <v>0</v>
      </c>
      <c r="E5" s="124" t="s">
        <v>38</v>
      </c>
      <c r="F5" s="140">
        <f>G5+G6</f>
        <v>0</v>
      </c>
      <c r="G5" s="26">
        <f>COUNTIF('Ведомость II'!$Y$6:$Y$40,"=10")</f>
        <v>0</v>
      </c>
      <c r="H5" s="7" t="s">
        <v>19</v>
      </c>
      <c r="I5" s="71">
        <f>COUNTIF('Ведомость II'!$X$6:$X$40,"&gt;=10")</f>
        <v>0</v>
      </c>
      <c r="J5" s="142">
        <f>(I5+I6+I7+I8)/G20</f>
        <v>0</v>
      </c>
      <c r="K5" s="26">
        <f>COUNTIF('Ведомость II'!$AB$6:$AB$40,"&gt;=9,5")</f>
        <v>0</v>
      </c>
      <c r="L5" s="136">
        <f>COUNTIF('Ведомость II'!AB6:AB40,"&gt;=6,5")/$G$20</f>
        <v>0</v>
      </c>
    </row>
    <row r="6" spans="1:12" ht="15.95" customHeight="1" thickBot="1" x14ac:dyDescent="0.25">
      <c r="B6" s="135"/>
      <c r="C6" s="137"/>
      <c r="D6" s="136"/>
      <c r="E6" s="124"/>
      <c r="F6" s="140"/>
      <c r="G6" s="26">
        <f>COUNTIF('Ведомость II'!$Y$6:$Y$40,"=9")</f>
        <v>0</v>
      </c>
      <c r="H6" s="7" t="s">
        <v>20</v>
      </c>
      <c r="I6" s="71">
        <f>COUNTIF('Ведомость II'!$X$6:$X$40,"&gt;=9")-I5</f>
        <v>0</v>
      </c>
      <c r="J6" s="143"/>
      <c r="K6" s="116">
        <f>COUNTIF('Ведомость II'!$AB$6:$AB$40,"&gt;=8,5")-K5</f>
        <v>0</v>
      </c>
      <c r="L6" s="136"/>
    </row>
    <row r="7" spans="1:12" ht="15.95" customHeight="1" thickBot="1" x14ac:dyDescent="0.25">
      <c r="B7" s="135"/>
      <c r="C7" s="137"/>
      <c r="D7" s="136"/>
      <c r="E7" s="124" t="s">
        <v>39</v>
      </c>
      <c r="F7" s="140">
        <f>G7+G8</f>
        <v>0</v>
      </c>
      <c r="G7" s="26">
        <f>COUNTIF('Ведомость II'!$Y$6:$Y$40,"=8")</f>
        <v>0</v>
      </c>
      <c r="H7" s="7" t="s">
        <v>21</v>
      </c>
      <c r="I7" s="71">
        <f>COUNTIF('Ведомость II'!$X$6:$X$40,"&gt;=8")-I6-I5</f>
        <v>0</v>
      </c>
      <c r="J7" s="143"/>
      <c r="K7" s="116">
        <f>COUNTIF('Ведомость II'!$AB$6:$AB$40,"&gt;=7,5")-K6-K5</f>
        <v>0</v>
      </c>
      <c r="L7" s="136"/>
    </row>
    <row r="8" spans="1:12" ht="15.95" customHeight="1" thickBot="1" x14ac:dyDescent="0.25">
      <c r="B8" s="135"/>
      <c r="C8" s="137"/>
      <c r="D8" s="136"/>
      <c r="E8" s="124"/>
      <c r="F8" s="140"/>
      <c r="G8" s="26">
        <f>COUNTIF('Ведомость II'!$Y$6:$Y$40,"=7")</f>
        <v>0</v>
      </c>
      <c r="H8" s="7" t="s">
        <v>22</v>
      </c>
      <c r="I8" s="71">
        <f>COUNTIF('Ведомость II'!$X$6:$X$40,"&gt;=7")-I7-I6-I5</f>
        <v>0</v>
      </c>
      <c r="J8" s="143"/>
      <c r="K8" s="116">
        <f>COUNTIF('Ведомость II'!$AB$6:$AB$40,"&gt;=6,5")-K7-K6-K5</f>
        <v>0</v>
      </c>
      <c r="L8" s="136"/>
    </row>
    <row r="9" spans="1:12" ht="15.95" customHeight="1" thickBot="1" x14ac:dyDescent="0.25">
      <c r="B9" s="135"/>
      <c r="C9" s="137"/>
      <c r="D9" s="136"/>
      <c r="E9" s="124" t="s">
        <v>40</v>
      </c>
      <c r="F9" s="140">
        <f>G9+G10</f>
        <v>0</v>
      </c>
      <c r="G9" s="26">
        <f>COUNTIF('Ведомость II'!$Y$6:$Y$40,"=6")</f>
        <v>0</v>
      </c>
      <c r="H9" s="7" t="s">
        <v>23</v>
      </c>
      <c r="I9" s="71">
        <f>COUNTIF('Ведомость II'!$X$6:$X$40,"&gt;=6")-I8-I7-I6-I5</f>
        <v>0</v>
      </c>
      <c r="J9" s="143"/>
      <c r="K9" s="116">
        <f>COUNTIF('Ведомость II'!$AB$6:$AB$40,"&gt;=5,5")-K8-K7-K6-K5</f>
        <v>0</v>
      </c>
      <c r="L9" s="136"/>
    </row>
    <row r="10" spans="1:12" ht="15.95" customHeight="1" thickBot="1" x14ac:dyDescent="0.25">
      <c r="B10" s="135"/>
      <c r="C10" s="137"/>
      <c r="D10" s="136"/>
      <c r="E10" s="124"/>
      <c r="F10" s="140"/>
      <c r="G10" s="26">
        <f>COUNTIF('Ведомость II'!$Y$6:$Y$40,"=5")</f>
        <v>0</v>
      </c>
      <c r="H10" s="7" t="s">
        <v>24</v>
      </c>
      <c r="I10" s="71">
        <f>COUNTIF('Ведомость II'!$X$6:$X$40,"&gt;=5")-I9-I8-I7-I6-I5</f>
        <v>0</v>
      </c>
      <c r="J10" s="143"/>
      <c r="K10" s="116">
        <f>COUNTIF('Ведомость II'!$AB$6:$AB$40,"&gt;=4,5")-K9-K8-K7-K6-K5</f>
        <v>0</v>
      </c>
      <c r="L10" s="136"/>
    </row>
    <row r="11" spans="1:12" ht="15.95" customHeight="1" thickBot="1" x14ac:dyDescent="0.25">
      <c r="B11" s="135"/>
      <c r="C11" s="137"/>
      <c r="D11" s="136"/>
      <c r="E11" s="124" t="s">
        <v>41</v>
      </c>
      <c r="F11" s="140">
        <f>G11+G12</f>
        <v>0</v>
      </c>
      <c r="G11" s="26">
        <f>COUNTIF('Ведомость II'!$Y$6:$Y$40,"=4")</f>
        <v>0</v>
      </c>
      <c r="H11" s="7" t="s">
        <v>25</v>
      </c>
      <c r="I11" s="71">
        <f>COUNTIF('Ведомость II'!$X$6:$X$40,"&gt;=4")-I10-I9-I8-I7-I6-I5</f>
        <v>0</v>
      </c>
      <c r="J11" s="143"/>
      <c r="K11" s="116">
        <f>COUNTIF('Ведомость II'!$AB$6:$AB$40,"&gt;=3,5")-K10-K9-K8-K7-K6-K5</f>
        <v>0</v>
      </c>
      <c r="L11" s="136"/>
    </row>
    <row r="12" spans="1:12" ht="15.95" customHeight="1" thickBot="1" x14ac:dyDescent="0.25">
      <c r="B12" s="135"/>
      <c r="C12" s="137"/>
      <c r="D12" s="136"/>
      <c r="E12" s="124"/>
      <c r="F12" s="140"/>
      <c r="G12" s="26">
        <f>COUNTIF('Ведомость II'!$Y$6:$Y$40,"=3")</f>
        <v>0</v>
      </c>
      <c r="H12" s="7" t="s">
        <v>26</v>
      </c>
      <c r="I12" s="71">
        <f>COUNTIF('Ведомость II'!$X$6:$X$40,"&gt;=3")-I11-I10-I9-I8-I7-I6-I5</f>
        <v>0</v>
      </c>
      <c r="J12" s="143"/>
      <c r="K12" s="116">
        <f>COUNTIF('Ведомость II'!$AB$6:$AB$40,"&gt;=2,5")-K11-K10-K9-K8-K7-K6-K5</f>
        <v>0</v>
      </c>
      <c r="L12" s="136"/>
    </row>
    <row r="13" spans="1:12" ht="15.95" customHeight="1" thickBot="1" x14ac:dyDescent="0.25">
      <c r="B13" s="135"/>
      <c r="C13" s="137"/>
      <c r="D13" s="136"/>
      <c r="E13" s="125" t="s">
        <v>42</v>
      </c>
      <c r="F13" s="141">
        <f>G13+G14</f>
        <v>0</v>
      </c>
      <c r="G13" s="26">
        <f>COUNTIF('Ведомость II'!$Y$6:$Y$40,"=2")</f>
        <v>0</v>
      </c>
      <c r="H13" s="7" t="s">
        <v>27</v>
      </c>
      <c r="I13" s="71">
        <f>COUNTIF('Ведомость II'!$X$6:$X$40,"&gt;=2")-I12-I11-I10-I9-I8-I7-I6-I5</f>
        <v>0</v>
      </c>
      <c r="J13" s="143"/>
      <c r="K13" s="26"/>
      <c r="L13" s="136"/>
    </row>
    <row r="14" spans="1:12" ht="15.95" customHeight="1" thickBot="1" x14ac:dyDescent="0.25">
      <c r="B14" s="135"/>
      <c r="C14" s="137"/>
      <c r="D14" s="136"/>
      <c r="E14" s="125"/>
      <c r="F14" s="141"/>
      <c r="G14" s="26">
        <f>COUNTIF('Ведомость II'!$Y$6:$Y$40,"=1")</f>
        <v>0</v>
      </c>
      <c r="H14" s="7" t="s">
        <v>28</v>
      </c>
      <c r="I14" s="71">
        <f>COUNTIF('Ведомость II'!$X$6:$X$40,"&gt;=1")-I13-I12-I11-I10-I9-I8-I7-I6-I5</f>
        <v>0</v>
      </c>
      <c r="J14" s="143"/>
      <c r="K14" s="26"/>
      <c r="L14" s="136"/>
    </row>
    <row r="15" spans="1:12" ht="15.95" customHeight="1" thickBot="1" x14ac:dyDescent="0.25">
      <c r="B15" s="135"/>
      <c r="C15" s="137"/>
      <c r="D15" s="136"/>
      <c r="E15" s="5"/>
      <c r="F15" s="5"/>
      <c r="G15" s="26"/>
      <c r="H15" s="7" t="s">
        <v>29</v>
      </c>
      <c r="I15" s="71">
        <f>COUNTIF('Ведомость II'!$X$6:$X$40,"&gt;=0")-I14-I13-I12-I11-I10-I9-I8-I7-I6-I5</f>
        <v>35</v>
      </c>
      <c r="J15" s="144"/>
      <c r="K15" s="70"/>
      <c r="L15" s="136"/>
    </row>
    <row r="16" spans="1:12" ht="15.95" customHeight="1" thickBot="1" x14ac:dyDescent="0.25">
      <c r="B16" s="128"/>
      <c r="C16" s="129"/>
      <c r="D16" s="129"/>
      <c r="E16" s="130"/>
      <c r="F16" s="69"/>
      <c r="G16" s="67">
        <f>COUNTIF('Ведомость II'!$Y$6:$Y$40,"=н/а")</f>
        <v>0</v>
      </c>
      <c r="H16" s="8" t="s">
        <v>43</v>
      </c>
      <c r="I16" s="66"/>
      <c r="J16" s="66"/>
    </row>
    <row r="17" spans="1:15" ht="15.95" customHeight="1" thickBot="1" x14ac:dyDescent="0.25">
      <c r="B17" s="131"/>
      <c r="C17" s="132"/>
      <c r="D17" s="132"/>
      <c r="E17" s="133"/>
      <c r="F17" s="114"/>
      <c r="G17" s="28">
        <f>G20</f>
        <v>26</v>
      </c>
      <c r="H17" s="8" t="s">
        <v>44</v>
      </c>
      <c r="I17" s="66"/>
      <c r="J17" s="66"/>
    </row>
    <row r="18" spans="1:15" ht="15.95" customHeight="1" thickBo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5" ht="15.95" customHeight="1" x14ac:dyDescent="0.2">
      <c r="A19" s="134" t="s">
        <v>64</v>
      </c>
      <c r="B19" s="134"/>
      <c r="C19" s="134"/>
      <c r="D19" s="134"/>
      <c r="E19" s="134"/>
      <c r="F19" s="115"/>
      <c r="G19" s="53">
        <v>26</v>
      </c>
      <c r="H19" s="4"/>
      <c r="I19" s="4"/>
      <c r="J19" s="4"/>
      <c r="K19" s="2"/>
    </row>
    <row r="20" spans="1:15" ht="15.95" customHeight="1" thickBot="1" x14ac:dyDescent="0.25">
      <c r="A20" s="134" t="s">
        <v>45</v>
      </c>
      <c r="B20" s="134"/>
      <c r="C20" s="134"/>
      <c r="D20" s="134"/>
      <c r="E20" s="134"/>
      <c r="F20" s="115"/>
      <c r="G20" s="14">
        <v>26</v>
      </c>
      <c r="H20" s="4"/>
      <c r="I20" s="4"/>
      <c r="J20" s="4"/>
      <c r="K20" s="2"/>
    </row>
    <row r="21" spans="1:15" ht="13.5" thickBo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2"/>
    </row>
    <row r="22" spans="1:15" ht="15.95" customHeight="1" thickBot="1" x14ac:dyDescent="0.25">
      <c r="A22" s="123" t="s">
        <v>46</v>
      </c>
      <c r="B22" s="123"/>
      <c r="C22" s="5"/>
      <c r="D22" s="4"/>
      <c r="E22" s="4"/>
      <c r="F22" s="4"/>
      <c r="G22" s="4"/>
      <c r="H22" s="4"/>
      <c r="I22" s="4"/>
      <c r="J22" s="4"/>
      <c r="K22" s="2"/>
    </row>
    <row r="23" spans="1:15" ht="15.95" customHeight="1" x14ac:dyDescent="0.2">
      <c r="A23" s="123" t="s">
        <v>47</v>
      </c>
      <c r="B23" s="123"/>
      <c r="C23" s="127"/>
      <c r="D23" s="127"/>
      <c r="E23" s="127"/>
      <c r="F23" s="127"/>
      <c r="G23" s="118"/>
      <c r="H23" s="4"/>
      <c r="I23" s="4"/>
      <c r="J23" s="4"/>
      <c r="K23" s="138"/>
      <c r="L23" s="138"/>
      <c r="M23" s="138"/>
      <c r="N23" s="138"/>
      <c r="O23" s="138"/>
    </row>
    <row r="24" spans="1:15" ht="15.95" customHeight="1" x14ac:dyDescent="0.2">
      <c r="A24" s="123" t="s">
        <v>61</v>
      </c>
      <c r="B24" s="123"/>
      <c r="C24" s="126"/>
      <c r="D24" s="126"/>
      <c r="E24" s="126"/>
      <c r="F24" s="126"/>
      <c r="G24" s="112"/>
      <c r="H24" s="4"/>
      <c r="I24" s="4"/>
      <c r="J24" s="4"/>
      <c r="K24" s="126"/>
      <c r="L24" s="126"/>
      <c r="M24" s="126"/>
      <c r="N24" s="126"/>
      <c r="O24" s="126"/>
    </row>
    <row r="25" spans="1:15" ht="15.95" customHeight="1" x14ac:dyDescent="0.2">
      <c r="A25" s="123" t="s">
        <v>48</v>
      </c>
      <c r="B25" s="123"/>
      <c r="C25" s="126"/>
      <c r="D25" s="126"/>
      <c r="E25" s="126"/>
      <c r="F25" s="126"/>
      <c r="G25" s="113"/>
      <c r="H25" s="4"/>
      <c r="I25" s="4"/>
      <c r="J25" s="4"/>
      <c r="K25" s="126"/>
      <c r="L25" s="126"/>
      <c r="M25" s="126"/>
      <c r="N25" s="126"/>
      <c r="O25" s="126"/>
    </row>
    <row r="26" spans="1:15" ht="20.100000000000001" customHeight="1" thickBo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2"/>
    </row>
    <row r="27" spans="1:15" ht="15.95" customHeight="1" thickBot="1" x14ac:dyDescent="0.25">
      <c r="A27" s="123" t="s">
        <v>49</v>
      </c>
      <c r="B27" s="123"/>
      <c r="C27" s="5"/>
      <c r="D27" s="4"/>
      <c r="E27" s="4"/>
      <c r="F27" s="4"/>
      <c r="G27" s="4"/>
      <c r="H27" s="4"/>
      <c r="I27" s="4"/>
      <c r="J27" s="4"/>
      <c r="K27" s="2"/>
    </row>
    <row r="28" spans="1:15" ht="15.95" customHeight="1" x14ac:dyDescent="0.2">
      <c r="A28" s="123" t="s">
        <v>47</v>
      </c>
      <c r="B28" s="123"/>
      <c r="C28" s="127"/>
      <c r="D28" s="127"/>
      <c r="E28" s="127"/>
      <c r="F28" s="127"/>
      <c r="G28" s="118"/>
      <c r="H28" s="4"/>
      <c r="I28" s="4"/>
      <c r="J28" s="4"/>
      <c r="K28" s="138"/>
      <c r="L28" s="138"/>
      <c r="M28" s="138"/>
      <c r="N28" s="138"/>
      <c r="O28" s="138"/>
    </row>
    <row r="29" spans="1:15" ht="15.95" customHeight="1" x14ac:dyDescent="0.2">
      <c r="A29" s="123" t="s">
        <v>61</v>
      </c>
      <c r="B29" s="123"/>
      <c r="C29" s="126"/>
      <c r="D29" s="126"/>
      <c r="E29" s="126"/>
      <c r="F29" s="126"/>
      <c r="G29" s="112"/>
      <c r="H29" s="4"/>
      <c r="I29" s="4"/>
      <c r="J29" s="4"/>
      <c r="K29" s="126"/>
      <c r="L29" s="126"/>
      <c r="M29" s="126"/>
      <c r="N29" s="126"/>
      <c r="O29" s="126"/>
    </row>
    <row r="30" spans="1:15" ht="15.95" customHeight="1" x14ac:dyDescent="0.2">
      <c r="A30" s="123" t="s">
        <v>48</v>
      </c>
      <c r="B30" s="123"/>
      <c r="C30" s="149"/>
      <c r="D30" s="126"/>
      <c r="E30" s="126"/>
      <c r="F30" s="126"/>
      <c r="G30" s="113"/>
      <c r="H30" s="4"/>
      <c r="I30" s="4"/>
      <c r="J30" s="4"/>
      <c r="K30" s="126"/>
      <c r="L30" s="126"/>
      <c r="M30" s="126"/>
      <c r="N30" s="126"/>
      <c r="O30" s="126"/>
    </row>
    <row r="31" spans="1:15" ht="15.95" customHeight="1" x14ac:dyDescent="0.2">
      <c r="A31" s="123" t="s">
        <v>50</v>
      </c>
      <c r="B31" s="123"/>
      <c r="C31" s="126"/>
      <c r="D31" s="126"/>
      <c r="E31" s="126"/>
      <c r="F31" s="126"/>
      <c r="G31" s="112"/>
      <c r="H31" s="4"/>
      <c r="I31" s="4"/>
      <c r="J31" s="4"/>
      <c r="K31" s="126"/>
      <c r="L31" s="126"/>
      <c r="M31" s="126"/>
      <c r="N31" s="126"/>
      <c r="O31" s="126"/>
    </row>
    <row r="32" spans="1:15" ht="15.95" customHeight="1" x14ac:dyDescent="0.2">
      <c r="A32" s="111"/>
      <c r="B32" s="111"/>
      <c r="C32" s="118"/>
      <c r="D32" s="118"/>
      <c r="E32" s="118"/>
      <c r="F32" s="118"/>
      <c r="G32" s="118"/>
      <c r="H32" s="4"/>
      <c r="I32" s="4"/>
      <c r="J32" s="4"/>
      <c r="K32" s="118"/>
      <c r="L32" s="118"/>
      <c r="M32" s="118"/>
      <c r="N32" s="118"/>
      <c r="O32" s="118"/>
    </row>
    <row r="33" spans="1:26" ht="15.95" customHeight="1" x14ac:dyDescent="0.2">
      <c r="A33" s="123" t="s">
        <v>47</v>
      </c>
      <c r="B33" s="123"/>
      <c r="C33" s="127"/>
      <c r="D33" s="127"/>
      <c r="E33" s="127"/>
      <c r="F33" s="127"/>
      <c r="G33" s="118"/>
      <c r="H33" s="4"/>
      <c r="I33" s="138"/>
      <c r="J33" s="138"/>
      <c r="K33" s="138"/>
      <c r="L33" s="138"/>
      <c r="M33" s="138"/>
    </row>
    <row r="34" spans="1:26" ht="15.95" customHeight="1" x14ac:dyDescent="0.2">
      <c r="A34" s="123" t="s">
        <v>61</v>
      </c>
      <c r="B34" s="123"/>
      <c r="C34" s="126"/>
      <c r="D34" s="126"/>
      <c r="E34" s="126"/>
      <c r="F34" s="126"/>
      <c r="G34" s="112"/>
      <c r="H34" s="4"/>
      <c r="I34" s="126"/>
      <c r="J34" s="126"/>
      <c r="K34" s="126"/>
      <c r="L34" s="126"/>
      <c r="M34" s="126"/>
    </row>
    <row r="35" spans="1:26" ht="15.95" customHeight="1" x14ac:dyDescent="0.2">
      <c r="A35" s="123" t="s">
        <v>48</v>
      </c>
      <c r="B35" s="123"/>
      <c r="C35" s="126"/>
      <c r="D35" s="126"/>
      <c r="E35" s="126"/>
      <c r="F35" s="126"/>
      <c r="G35" s="113"/>
      <c r="H35" s="4"/>
      <c r="I35" s="126"/>
      <c r="J35" s="126"/>
      <c r="K35" s="126"/>
      <c r="L35" s="126"/>
      <c r="M35" s="126"/>
    </row>
    <row r="36" spans="1:26" ht="15.95" customHeight="1" x14ac:dyDescent="0.2">
      <c r="A36" s="123" t="s">
        <v>50</v>
      </c>
      <c r="B36" s="123"/>
      <c r="C36" s="126"/>
      <c r="D36" s="126"/>
      <c r="E36" s="126"/>
      <c r="F36" s="126"/>
      <c r="G36" s="112"/>
      <c r="H36" s="4"/>
      <c r="I36" s="126"/>
      <c r="J36" s="126"/>
      <c r="K36" s="126"/>
      <c r="L36" s="126"/>
      <c r="M36" s="126"/>
    </row>
    <row r="37" spans="1:26" ht="15.95" customHeight="1" x14ac:dyDescent="0.2">
      <c r="A37" s="111"/>
      <c r="B37" s="111"/>
      <c r="C37" s="118"/>
      <c r="D37" s="118"/>
      <c r="E37" s="118"/>
      <c r="F37" s="118"/>
      <c r="G37" s="118"/>
      <c r="H37" s="4"/>
      <c r="I37" s="118"/>
      <c r="J37" s="118"/>
      <c r="K37" s="118"/>
      <c r="L37" s="118"/>
      <c r="M37" s="118"/>
    </row>
    <row r="38" spans="1:26" x14ac:dyDescent="0.2">
      <c r="A38" s="123" t="s">
        <v>47</v>
      </c>
      <c r="B38" s="123"/>
      <c r="C38" s="127"/>
      <c r="D38" s="127"/>
      <c r="E38" s="127"/>
      <c r="F38" s="127"/>
      <c r="G38" s="118"/>
      <c r="H38" s="4"/>
      <c r="I38" s="138"/>
      <c r="J38" s="138"/>
      <c r="K38" s="138"/>
      <c r="L38" s="138"/>
      <c r="M38" s="138"/>
    </row>
    <row r="39" spans="1:26" ht="20.100000000000001" customHeight="1" x14ac:dyDescent="0.2">
      <c r="A39" s="123" t="s">
        <v>61</v>
      </c>
      <c r="B39" s="123"/>
      <c r="C39" s="126"/>
      <c r="D39" s="126"/>
      <c r="E39" s="126"/>
      <c r="F39" s="126"/>
      <c r="G39" s="112"/>
      <c r="H39" s="4"/>
      <c r="I39" s="126"/>
      <c r="J39" s="126"/>
      <c r="K39" s="126"/>
      <c r="L39" s="126"/>
      <c r="M39" s="126"/>
      <c r="N39" s="2"/>
    </row>
    <row r="40" spans="1:26" x14ac:dyDescent="0.2">
      <c r="A40" s="123" t="s">
        <v>48</v>
      </c>
      <c r="B40" s="123"/>
      <c r="C40" s="126"/>
      <c r="D40" s="126"/>
      <c r="E40" s="126"/>
      <c r="F40" s="126"/>
      <c r="G40" s="113"/>
      <c r="H40" s="4"/>
      <c r="I40" s="126"/>
      <c r="J40" s="126"/>
      <c r="K40" s="126"/>
      <c r="L40" s="126"/>
      <c r="M40" s="126"/>
      <c r="N40" s="2"/>
      <c r="O40" s="2"/>
      <c r="P40" s="4"/>
      <c r="Q40" s="4"/>
      <c r="R40" s="4"/>
      <c r="S40" s="3"/>
      <c r="T40" s="9"/>
      <c r="U40" s="2"/>
      <c r="V40" s="2"/>
      <c r="W40" s="2"/>
      <c r="X40" s="2"/>
      <c r="Y40" s="2"/>
      <c r="Z40" s="2"/>
    </row>
    <row r="41" spans="1:26" x14ac:dyDescent="0.2">
      <c r="A41" s="123" t="s">
        <v>50</v>
      </c>
      <c r="B41" s="123"/>
      <c r="C41" s="126"/>
      <c r="D41" s="126"/>
      <c r="E41" s="126"/>
      <c r="F41" s="126"/>
      <c r="G41" s="112"/>
      <c r="H41" s="4"/>
      <c r="I41" s="126"/>
      <c r="J41" s="126"/>
      <c r="K41" s="126"/>
      <c r="L41" s="126"/>
      <c r="M41" s="126"/>
      <c r="N41" s="2"/>
    </row>
    <row r="42" spans="1:26" ht="13.5" thickBot="1" x14ac:dyDescent="0.25">
      <c r="A42" s="111"/>
      <c r="B42" s="111"/>
      <c r="C42" s="4"/>
      <c r="D42" s="4"/>
      <c r="E42" s="4"/>
      <c r="F42" s="4"/>
      <c r="G42" s="4"/>
      <c r="H42" s="4"/>
      <c r="I42" s="2"/>
      <c r="N42" s="2"/>
      <c r="O42" s="2"/>
    </row>
    <row r="43" spans="1:26" ht="13.5" thickBot="1" x14ac:dyDescent="0.25">
      <c r="A43" s="123" t="s">
        <v>51</v>
      </c>
      <c r="B43" s="123"/>
      <c r="C43" s="4"/>
      <c r="D43" s="91"/>
      <c r="E43" s="4"/>
      <c r="F43" s="4"/>
      <c r="G43" s="4"/>
      <c r="H43" s="4"/>
      <c r="I43" s="2"/>
      <c r="N43" s="2"/>
      <c r="O43" s="2"/>
    </row>
    <row r="44" spans="1:26" ht="13.5" thickBot="1" x14ac:dyDescent="0.25">
      <c r="A44" s="123" t="s">
        <v>52</v>
      </c>
      <c r="B44" s="123"/>
      <c r="C44" s="4"/>
      <c r="D44" s="92"/>
      <c r="E44" s="4"/>
      <c r="F44" s="4"/>
      <c r="G44" s="4"/>
      <c r="H44" s="4"/>
      <c r="I44" s="2"/>
      <c r="N44" s="2"/>
      <c r="O44" s="2"/>
    </row>
    <row r="45" spans="1:26" ht="13.5" thickBot="1" x14ac:dyDescent="0.25">
      <c r="A45" s="123" t="s">
        <v>53</v>
      </c>
      <c r="B45" s="123"/>
      <c r="C45" s="4"/>
      <c r="D45" s="92"/>
      <c r="E45" s="4"/>
      <c r="F45" s="4"/>
      <c r="G45" s="4"/>
      <c r="H45" s="4"/>
      <c r="I45" s="2"/>
      <c r="N45" s="2"/>
      <c r="O45" s="2"/>
    </row>
    <row r="46" spans="1:26" ht="13.5" thickBot="1" x14ac:dyDescent="0.25">
      <c r="A46" s="123" t="s">
        <v>54</v>
      </c>
      <c r="B46" s="123"/>
      <c r="C46" s="4"/>
      <c r="D46" s="93"/>
      <c r="E46" s="4"/>
      <c r="F46" s="4"/>
      <c r="G46" s="4"/>
      <c r="H46" s="4"/>
      <c r="I46" s="2"/>
      <c r="N46" s="2"/>
      <c r="O46" s="2"/>
    </row>
    <row r="47" spans="1:26" x14ac:dyDescent="0.2">
      <c r="A47" s="111"/>
      <c r="B47" s="111"/>
      <c r="C47" s="4"/>
      <c r="D47" s="4"/>
      <c r="E47" s="4"/>
      <c r="F47" s="4"/>
      <c r="G47" s="4"/>
      <c r="H47" s="4"/>
      <c r="I47" s="2"/>
      <c r="N47" s="2"/>
      <c r="O47" s="2"/>
    </row>
    <row r="48" spans="1:26" ht="16.5" thickBot="1" x14ac:dyDescent="0.3">
      <c r="A48" s="4"/>
      <c r="B48" s="4"/>
      <c r="C48" s="4"/>
      <c r="D48" s="13"/>
      <c r="E48" s="3"/>
      <c r="F48" s="3"/>
      <c r="G48" s="9"/>
      <c r="H48" s="4"/>
      <c r="I48" s="2"/>
      <c r="J48" s="2"/>
      <c r="K48" s="2"/>
      <c r="L48" s="2"/>
      <c r="N48" s="2"/>
      <c r="O48" s="2"/>
    </row>
    <row r="49" spans="1:15" ht="13.5" thickBot="1" x14ac:dyDescent="0.25">
      <c r="B49" s="16"/>
      <c r="C49" s="16"/>
      <c r="D49" s="150" t="s">
        <v>80</v>
      </c>
      <c r="E49" s="151"/>
      <c r="F49" s="151"/>
      <c r="G49" s="151"/>
      <c r="H49" s="151"/>
      <c r="I49" s="151"/>
      <c r="J49" s="151"/>
      <c r="K49" s="151"/>
      <c r="L49" s="151"/>
      <c r="M49" s="151"/>
      <c r="N49" s="2"/>
      <c r="O49" s="2"/>
    </row>
    <row r="50" spans="1:15" x14ac:dyDescent="0.2">
      <c r="A50" s="152">
        <v>1</v>
      </c>
      <c r="B50" s="154" t="s">
        <v>81</v>
      </c>
      <c r="C50" s="155"/>
      <c r="D50" s="158"/>
      <c r="E50" s="159"/>
      <c r="F50" s="159"/>
      <c r="G50" s="159"/>
      <c r="H50" s="159"/>
      <c r="I50" s="159"/>
      <c r="J50" s="159"/>
      <c r="K50" s="159"/>
      <c r="L50" s="159"/>
      <c r="M50" s="159"/>
    </row>
    <row r="51" spans="1:15" ht="13.5" thickBot="1" x14ac:dyDescent="0.25">
      <c r="A51" s="153"/>
      <c r="B51" s="156"/>
      <c r="C51" s="157"/>
      <c r="D51" s="160"/>
      <c r="E51" s="161"/>
      <c r="F51" s="161"/>
      <c r="G51" s="161"/>
      <c r="H51" s="161"/>
      <c r="I51" s="161"/>
      <c r="J51" s="161"/>
      <c r="K51" s="161"/>
      <c r="L51" s="161"/>
      <c r="M51" s="161"/>
    </row>
    <row r="52" spans="1:15" x14ac:dyDescent="0.2">
      <c r="A52" s="162">
        <v>2</v>
      </c>
      <c r="B52" s="154" t="s">
        <v>82</v>
      </c>
      <c r="C52" s="155"/>
      <c r="D52" s="158"/>
      <c r="E52" s="159"/>
      <c r="F52" s="159"/>
      <c r="G52" s="159"/>
      <c r="H52" s="159"/>
      <c r="I52" s="159"/>
      <c r="J52" s="159"/>
      <c r="K52" s="159"/>
      <c r="L52" s="159"/>
      <c r="M52" s="159"/>
    </row>
    <row r="53" spans="1:15" ht="13.5" thickBot="1" x14ac:dyDescent="0.25">
      <c r="A53" s="162"/>
      <c r="B53" s="156"/>
      <c r="C53" s="157"/>
      <c r="D53" s="160"/>
      <c r="E53" s="161"/>
      <c r="F53" s="161"/>
      <c r="G53" s="161"/>
      <c r="H53" s="161"/>
      <c r="I53" s="161"/>
      <c r="J53" s="161"/>
      <c r="K53" s="161"/>
      <c r="L53" s="161"/>
      <c r="M53" s="161"/>
    </row>
    <row r="54" spans="1:15" ht="13.5" thickBot="1" x14ac:dyDescent="0.25">
      <c r="A54" s="152">
        <v>3</v>
      </c>
      <c r="B54" s="154" t="s">
        <v>83</v>
      </c>
      <c r="C54" s="155"/>
      <c r="D54" s="166"/>
      <c r="E54" s="167"/>
      <c r="F54" s="167"/>
      <c r="G54" s="167"/>
      <c r="H54" s="167"/>
      <c r="I54" s="167"/>
      <c r="J54" s="167"/>
      <c r="K54" s="167"/>
      <c r="L54" s="167"/>
      <c r="M54" s="168"/>
    </row>
    <row r="55" spans="1:15" x14ac:dyDescent="0.2">
      <c r="A55" s="162"/>
      <c r="B55" s="164"/>
      <c r="C55" s="165"/>
      <c r="D55" s="158"/>
      <c r="E55" s="159"/>
      <c r="F55" s="159"/>
      <c r="G55" s="159"/>
      <c r="H55" s="159"/>
      <c r="I55" s="159"/>
      <c r="J55" s="159"/>
      <c r="K55" s="159"/>
      <c r="L55" s="159"/>
      <c r="M55" s="159"/>
    </row>
    <row r="56" spans="1:15" ht="13.5" thickBot="1" x14ac:dyDescent="0.25">
      <c r="A56" s="153"/>
      <c r="B56" s="156"/>
      <c r="C56" s="157"/>
      <c r="D56" s="169"/>
      <c r="E56" s="170"/>
      <c r="F56" s="170"/>
      <c r="G56" s="170"/>
      <c r="H56" s="170"/>
      <c r="I56" s="170"/>
      <c r="J56" s="170"/>
      <c r="K56" s="170"/>
      <c r="L56" s="170"/>
      <c r="M56" s="170"/>
    </row>
    <row r="57" spans="1:15" x14ac:dyDescent="0.2">
      <c r="A57" s="162">
        <v>4</v>
      </c>
      <c r="B57" s="154" t="s">
        <v>84</v>
      </c>
      <c r="C57" s="155"/>
      <c r="D57" s="158"/>
      <c r="E57" s="159"/>
      <c r="F57" s="159"/>
      <c r="G57" s="159"/>
      <c r="H57" s="159"/>
      <c r="I57" s="159"/>
      <c r="J57" s="159"/>
      <c r="K57" s="159"/>
      <c r="L57" s="159"/>
      <c r="M57" s="159"/>
    </row>
    <row r="58" spans="1:15" ht="13.5" thickBot="1" x14ac:dyDescent="0.25">
      <c r="A58" s="153"/>
      <c r="B58" s="156"/>
      <c r="C58" s="157"/>
      <c r="D58" s="160"/>
      <c r="E58" s="161"/>
      <c r="F58" s="161"/>
      <c r="G58" s="161"/>
      <c r="H58" s="161"/>
      <c r="I58" s="161"/>
      <c r="J58" s="161"/>
      <c r="K58" s="161"/>
      <c r="L58" s="161"/>
      <c r="M58" s="161"/>
    </row>
    <row r="59" spans="1:15" ht="18" x14ac:dyDescent="0.25">
      <c r="A59" s="2"/>
      <c r="B59" s="2"/>
      <c r="C59" s="2"/>
      <c r="E59" s="15"/>
      <c r="F59" s="15"/>
      <c r="G59" s="15"/>
      <c r="H59" s="15"/>
      <c r="I59" s="15"/>
      <c r="J59" s="2"/>
      <c r="K59" s="2"/>
      <c r="L59" s="2"/>
      <c r="M59" s="2"/>
    </row>
    <row r="60" spans="1:15" ht="18" x14ac:dyDescent="0.25">
      <c r="A60" s="163" t="s">
        <v>55</v>
      </c>
      <c r="B60" s="163"/>
      <c r="C60" s="163"/>
      <c r="D60" s="163"/>
      <c r="E60" s="4"/>
      <c r="F60" s="4"/>
      <c r="G60" s="4"/>
      <c r="H60" s="4"/>
      <c r="I60" s="2"/>
      <c r="J60" s="2"/>
      <c r="K60" s="2"/>
      <c r="L60" s="2"/>
    </row>
    <row r="61" spans="1:15" x14ac:dyDescent="0.2">
      <c r="K61" s="2"/>
      <c r="L61" s="2"/>
      <c r="M61" s="2"/>
    </row>
    <row r="62" spans="1:15" x14ac:dyDescent="0.2">
      <c r="K62" s="2"/>
      <c r="L62" s="2"/>
      <c r="M62" s="2"/>
    </row>
    <row r="63" spans="1:15" x14ac:dyDescent="0.2">
      <c r="K63" s="2"/>
      <c r="L63" s="2"/>
      <c r="M63" s="2"/>
    </row>
    <row r="64" spans="1:15" x14ac:dyDescent="0.2">
      <c r="K64" s="2"/>
      <c r="L64" s="2"/>
      <c r="M64" s="2"/>
    </row>
    <row r="65" spans="11:13" x14ac:dyDescent="0.2">
      <c r="K65" s="2"/>
      <c r="L65" s="2"/>
      <c r="M65" s="2"/>
    </row>
    <row r="66" spans="11:13" x14ac:dyDescent="0.2">
      <c r="K66" s="2"/>
      <c r="L66" s="2"/>
      <c r="M66" s="2"/>
    </row>
    <row r="67" spans="11:13" x14ac:dyDescent="0.2">
      <c r="K67" s="2"/>
      <c r="L67" s="2"/>
      <c r="M67" s="2"/>
    </row>
    <row r="68" spans="11:13" x14ac:dyDescent="0.2">
      <c r="K68" s="2"/>
      <c r="L68" s="2"/>
      <c r="M68" s="2"/>
    </row>
    <row r="69" spans="11:13" x14ac:dyDescent="0.2">
      <c r="K69" s="2"/>
      <c r="L69" s="2"/>
      <c r="M69" s="2"/>
    </row>
    <row r="70" spans="11:13" x14ac:dyDescent="0.2">
      <c r="K70" s="2"/>
      <c r="L70" s="2"/>
      <c r="M70" s="2"/>
    </row>
    <row r="71" spans="11:13" x14ac:dyDescent="0.2">
      <c r="K71" s="2"/>
      <c r="L71" s="2"/>
      <c r="M71" s="2"/>
    </row>
    <row r="72" spans="11:13" x14ac:dyDescent="0.2">
      <c r="K72" s="2"/>
      <c r="L72" s="2"/>
      <c r="M72" s="2"/>
    </row>
    <row r="73" spans="11:13" x14ac:dyDescent="0.2">
      <c r="K73" s="2"/>
      <c r="L73" s="2"/>
      <c r="M73" s="2"/>
    </row>
    <row r="74" spans="11:13" x14ac:dyDescent="0.2">
      <c r="K74" s="2"/>
      <c r="L74" s="2"/>
      <c r="M74" s="2"/>
    </row>
    <row r="75" spans="11:13" x14ac:dyDescent="0.2">
      <c r="K75" s="2"/>
      <c r="L75" s="2"/>
      <c r="M75" s="2"/>
    </row>
    <row r="76" spans="11:13" x14ac:dyDescent="0.2">
      <c r="K76" s="2"/>
      <c r="L76" s="2"/>
      <c r="M76" s="2"/>
    </row>
    <row r="77" spans="11:13" x14ac:dyDescent="0.2">
      <c r="K77" s="2"/>
      <c r="L77" s="2"/>
      <c r="M77" s="2"/>
    </row>
    <row r="78" spans="11:13" x14ac:dyDescent="0.2">
      <c r="K78" s="2"/>
      <c r="L78" s="2"/>
      <c r="M78" s="2"/>
    </row>
    <row r="79" spans="11:13" x14ac:dyDescent="0.2">
      <c r="K79" s="2"/>
      <c r="L79" s="2"/>
      <c r="M79" s="2"/>
    </row>
    <row r="80" spans="11:13" x14ac:dyDescent="0.2">
      <c r="K80" s="2"/>
      <c r="L80" s="2"/>
      <c r="M80" s="2"/>
    </row>
    <row r="81" spans="11:13" x14ac:dyDescent="0.2">
      <c r="K81" s="2"/>
      <c r="L81" s="2"/>
      <c r="M81" s="2"/>
    </row>
    <row r="82" spans="11:13" x14ac:dyDescent="0.2">
      <c r="K82" s="2"/>
      <c r="L82" s="2"/>
      <c r="M82" s="2"/>
    </row>
    <row r="83" spans="11:13" x14ac:dyDescent="0.2">
      <c r="K83" s="2"/>
      <c r="L83" s="2"/>
      <c r="M83" s="2"/>
    </row>
    <row r="84" spans="11:13" x14ac:dyDescent="0.2">
      <c r="K84" s="2"/>
      <c r="L84" s="2"/>
      <c r="M84" s="2"/>
    </row>
    <row r="85" spans="11:13" x14ac:dyDescent="0.2">
      <c r="K85" s="2"/>
      <c r="L85" s="2"/>
      <c r="M85" s="2"/>
    </row>
    <row r="86" spans="11:13" x14ac:dyDescent="0.2">
      <c r="K86" s="2"/>
      <c r="L86" s="2"/>
      <c r="M86" s="2"/>
    </row>
    <row r="87" spans="11:13" x14ac:dyDescent="0.2">
      <c r="K87" s="2"/>
      <c r="L87" s="2"/>
      <c r="M87" s="2"/>
    </row>
    <row r="88" spans="11:13" x14ac:dyDescent="0.2">
      <c r="K88" s="2"/>
      <c r="L88" s="2"/>
      <c r="M88" s="2"/>
    </row>
    <row r="89" spans="11:13" x14ac:dyDescent="0.2">
      <c r="K89" s="2"/>
      <c r="L89" s="2"/>
      <c r="M89" s="2"/>
    </row>
    <row r="90" spans="11:13" x14ac:dyDescent="0.2">
      <c r="K90" s="2"/>
      <c r="L90" s="2"/>
      <c r="M90" s="2"/>
    </row>
    <row r="91" spans="11:13" x14ac:dyDescent="0.2">
      <c r="K91" s="2"/>
      <c r="L91" s="2"/>
      <c r="M91" s="2"/>
    </row>
    <row r="92" spans="11:13" x14ac:dyDescent="0.2">
      <c r="K92" s="2"/>
      <c r="L92" s="2"/>
      <c r="M92" s="2"/>
    </row>
    <row r="93" spans="11:13" x14ac:dyDescent="0.2">
      <c r="K93" s="2"/>
      <c r="L93" s="2"/>
      <c r="M93" s="2"/>
    </row>
    <row r="94" spans="11:13" x14ac:dyDescent="0.2">
      <c r="K94" s="2"/>
      <c r="L94" s="2"/>
      <c r="M94" s="2"/>
    </row>
    <row r="95" spans="11:13" x14ac:dyDescent="0.2">
      <c r="K95" s="2"/>
      <c r="L95" s="2"/>
      <c r="M95" s="2"/>
    </row>
    <row r="96" spans="11:13" x14ac:dyDescent="0.2">
      <c r="K96" s="2"/>
      <c r="L96" s="2"/>
      <c r="M96" s="2"/>
    </row>
    <row r="97" spans="11:13" x14ac:dyDescent="0.2">
      <c r="K97" s="2"/>
      <c r="L97" s="2"/>
      <c r="M97" s="2"/>
    </row>
    <row r="98" spans="11:13" x14ac:dyDescent="0.2">
      <c r="K98" s="2"/>
      <c r="L98" s="2"/>
      <c r="M98" s="2"/>
    </row>
    <row r="99" spans="11:13" x14ac:dyDescent="0.2">
      <c r="K99" s="2"/>
      <c r="L99" s="2"/>
      <c r="M99" s="2"/>
    </row>
    <row r="100" spans="11:13" x14ac:dyDescent="0.2">
      <c r="K100" s="2"/>
      <c r="L100" s="2"/>
      <c r="M100" s="2"/>
    </row>
    <row r="101" spans="11:13" x14ac:dyDescent="0.2">
      <c r="K101" s="2"/>
      <c r="L101" s="2"/>
      <c r="M101" s="2"/>
    </row>
    <row r="102" spans="11:13" x14ac:dyDescent="0.2">
      <c r="K102" s="2"/>
      <c r="L102" s="2"/>
      <c r="M102" s="2"/>
    </row>
    <row r="103" spans="11:13" x14ac:dyDescent="0.2">
      <c r="K103" s="2"/>
      <c r="L103" s="2"/>
      <c r="M103" s="2"/>
    </row>
    <row r="104" spans="11:13" x14ac:dyDescent="0.2">
      <c r="K104" s="2"/>
      <c r="L104" s="2"/>
      <c r="M104" s="2"/>
    </row>
    <row r="105" spans="11:13" x14ac:dyDescent="0.2">
      <c r="K105" s="2"/>
      <c r="L105" s="2"/>
      <c r="M105" s="2"/>
    </row>
    <row r="106" spans="11:13" x14ac:dyDescent="0.2">
      <c r="K106" s="2"/>
      <c r="L106" s="2"/>
      <c r="M106" s="2"/>
    </row>
    <row r="107" spans="11:13" x14ac:dyDescent="0.2">
      <c r="K107" s="2"/>
      <c r="L107" s="2"/>
      <c r="M107" s="2"/>
    </row>
    <row r="108" spans="11:13" x14ac:dyDescent="0.2">
      <c r="K108" s="2"/>
      <c r="L108" s="2"/>
      <c r="M108" s="2"/>
    </row>
    <row r="109" spans="11:13" x14ac:dyDescent="0.2">
      <c r="K109" s="2"/>
      <c r="L109" s="2"/>
      <c r="M109" s="2"/>
    </row>
    <row r="110" spans="11:13" x14ac:dyDescent="0.2">
      <c r="K110" s="2"/>
      <c r="L110" s="2"/>
      <c r="M110" s="2"/>
    </row>
    <row r="111" spans="11:13" x14ac:dyDescent="0.2">
      <c r="K111" s="2"/>
      <c r="L111" s="2"/>
      <c r="M111" s="2"/>
    </row>
    <row r="112" spans="11:13" x14ac:dyDescent="0.2">
      <c r="K112" s="2"/>
      <c r="L112" s="2"/>
      <c r="M112" s="2"/>
    </row>
    <row r="113" spans="11:13" x14ac:dyDescent="0.2">
      <c r="K113" s="2"/>
      <c r="L113" s="2"/>
      <c r="M113" s="2"/>
    </row>
    <row r="114" spans="11:13" x14ac:dyDescent="0.2">
      <c r="K114" s="2"/>
      <c r="L114" s="2"/>
      <c r="M114" s="2"/>
    </row>
    <row r="115" spans="11:13" x14ac:dyDescent="0.2">
      <c r="K115" s="2"/>
      <c r="L115" s="2"/>
      <c r="M115" s="2"/>
    </row>
    <row r="116" spans="11:13" x14ac:dyDescent="0.2">
      <c r="K116" s="2"/>
      <c r="L116" s="2"/>
      <c r="M116" s="2"/>
    </row>
    <row r="117" spans="11:13" x14ac:dyDescent="0.2">
      <c r="K117" s="2"/>
      <c r="L117" s="2"/>
      <c r="M117" s="2"/>
    </row>
    <row r="118" spans="11:13" x14ac:dyDescent="0.2">
      <c r="K118" s="2"/>
      <c r="L118" s="2"/>
      <c r="M118" s="2"/>
    </row>
    <row r="119" spans="11:13" x14ac:dyDescent="0.2">
      <c r="K119" s="2"/>
      <c r="L119" s="2"/>
      <c r="M119" s="2"/>
    </row>
    <row r="120" spans="11:13" x14ac:dyDescent="0.2">
      <c r="K120" s="2"/>
      <c r="L120" s="2"/>
      <c r="M120" s="2"/>
    </row>
    <row r="121" spans="11:13" x14ac:dyDescent="0.2">
      <c r="K121" s="2"/>
      <c r="L121" s="2"/>
      <c r="M121" s="2"/>
    </row>
    <row r="122" spans="11:13" x14ac:dyDescent="0.2">
      <c r="K122" s="2"/>
      <c r="L122" s="2"/>
      <c r="M122" s="2"/>
    </row>
    <row r="123" spans="11:13" x14ac:dyDescent="0.2">
      <c r="K123" s="2"/>
      <c r="L123" s="2"/>
      <c r="M123" s="2"/>
    </row>
    <row r="124" spans="11:13" x14ac:dyDescent="0.2">
      <c r="K124" s="2"/>
      <c r="L124" s="2"/>
      <c r="M124" s="2"/>
    </row>
    <row r="125" spans="11:13" x14ac:dyDescent="0.2">
      <c r="K125" s="2"/>
      <c r="L125" s="2"/>
      <c r="M125" s="2"/>
    </row>
    <row r="126" spans="11:13" x14ac:dyDescent="0.2">
      <c r="K126" s="2"/>
      <c r="L126" s="2"/>
      <c r="M126" s="2"/>
    </row>
    <row r="127" spans="11:13" x14ac:dyDescent="0.2">
      <c r="K127" s="2"/>
      <c r="L127" s="2"/>
      <c r="M127" s="2"/>
    </row>
    <row r="128" spans="11:13" x14ac:dyDescent="0.2">
      <c r="K128" s="2"/>
      <c r="L128" s="2"/>
      <c r="M128" s="2"/>
    </row>
    <row r="129" spans="11:13" x14ac:dyDescent="0.2">
      <c r="K129" s="2"/>
      <c r="L129" s="2"/>
      <c r="M129" s="2"/>
    </row>
    <row r="130" spans="11:13" x14ac:dyDescent="0.2">
      <c r="K130" s="2"/>
      <c r="L130" s="2"/>
      <c r="M130" s="2"/>
    </row>
    <row r="131" spans="11:13" x14ac:dyDescent="0.2">
      <c r="K131" s="2"/>
      <c r="L131" s="2"/>
      <c r="M131" s="2"/>
    </row>
    <row r="132" spans="11:13" x14ac:dyDescent="0.2">
      <c r="K132" s="2"/>
      <c r="L132" s="2"/>
      <c r="M132" s="2"/>
    </row>
    <row r="133" spans="11:13" x14ac:dyDescent="0.2">
      <c r="K133" s="2"/>
      <c r="L133" s="2"/>
      <c r="M133" s="2"/>
    </row>
    <row r="134" spans="11:13" x14ac:dyDescent="0.2">
      <c r="K134" s="2"/>
      <c r="L134" s="2"/>
      <c r="M134" s="2"/>
    </row>
    <row r="135" spans="11:13" x14ac:dyDescent="0.2">
      <c r="K135" s="2"/>
      <c r="L135" s="2"/>
      <c r="M135" s="2"/>
    </row>
    <row r="136" spans="11:13" x14ac:dyDescent="0.2">
      <c r="K136" s="2"/>
      <c r="L136" s="2"/>
      <c r="M136" s="2"/>
    </row>
    <row r="137" spans="11:13" x14ac:dyDescent="0.2">
      <c r="K137" s="2"/>
      <c r="L137" s="2"/>
      <c r="M137" s="2"/>
    </row>
    <row r="138" spans="11:13" x14ac:dyDescent="0.2">
      <c r="K138" s="2"/>
      <c r="L138" s="2"/>
      <c r="M138" s="2"/>
    </row>
    <row r="139" spans="11:13" x14ac:dyDescent="0.2">
      <c r="K139" s="2"/>
      <c r="L139" s="2"/>
      <c r="M139" s="2"/>
    </row>
    <row r="140" spans="11:13" x14ac:dyDescent="0.2">
      <c r="K140" s="2"/>
      <c r="L140" s="2"/>
      <c r="M140" s="2"/>
    </row>
    <row r="141" spans="11:13" x14ac:dyDescent="0.2">
      <c r="K141" s="2"/>
      <c r="L141" s="2"/>
      <c r="M141" s="2"/>
    </row>
    <row r="142" spans="11:13" x14ac:dyDescent="0.2">
      <c r="K142" s="2"/>
      <c r="L142" s="2"/>
      <c r="M142" s="2"/>
    </row>
    <row r="143" spans="11:13" x14ac:dyDescent="0.2">
      <c r="K143" s="2"/>
      <c r="L143" s="2"/>
      <c r="M143" s="2"/>
    </row>
    <row r="144" spans="11:13" x14ac:dyDescent="0.2">
      <c r="K144" s="2"/>
      <c r="L144" s="2"/>
      <c r="M144" s="2"/>
    </row>
    <row r="145" spans="11:13" x14ac:dyDescent="0.2">
      <c r="K145" s="2"/>
      <c r="L145" s="2"/>
      <c r="M145" s="2"/>
    </row>
    <row r="146" spans="11:13" x14ac:dyDescent="0.2">
      <c r="K146" s="2"/>
      <c r="L146" s="2"/>
      <c r="M146" s="2"/>
    </row>
    <row r="147" spans="11:13" x14ac:dyDescent="0.2">
      <c r="K147" s="2"/>
      <c r="L147" s="2"/>
      <c r="M147" s="2"/>
    </row>
    <row r="148" spans="11:13" x14ac:dyDescent="0.2">
      <c r="K148" s="2"/>
      <c r="L148" s="2"/>
      <c r="M148" s="2"/>
    </row>
  </sheetData>
  <mergeCells count="101">
    <mergeCell ref="A52:A53"/>
    <mergeCell ref="B52:C53"/>
    <mergeCell ref="D52:M52"/>
    <mergeCell ref="D53:M53"/>
    <mergeCell ref="A57:A58"/>
    <mergeCell ref="B57:C58"/>
    <mergeCell ref="D57:M57"/>
    <mergeCell ref="D58:M58"/>
    <mergeCell ref="A60:D60"/>
    <mergeCell ref="B54:C56"/>
    <mergeCell ref="D54:M54"/>
    <mergeCell ref="D55:M55"/>
    <mergeCell ref="D56:M56"/>
    <mergeCell ref="A54:A56"/>
    <mergeCell ref="A38:B38"/>
    <mergeCell ref="C38:F38"/>
    <mergeCell ref="I38:M38"/>
    <mergeCell ref="A39:B39"/>
    <mergeCell ref="C39:F39"/>
    <mergeCell ref="I39:M39"/>
    <mergeCell ref="B50:C51"/>
    <mergeCell ref="D50:M50"/>
    <mergeCell ref="D51:M51"/>
    <mergeCell ref="A40:B40"/>
    <mergeCell ref="C40:F40"/>
    <mergeCell ref="I40:M40"/>
    <mergeCell ref="A41:B41"/>
    <mergeCell ref="C41:F41"/>
    <mergeCell ref="I41:M41"/>
    <mergeCell ref="A43:B43"/>
    <mergeCell ref="A44:B44"/>
    <mergeCell ref="A45:B45"/>
    <mergeCell ref="A46:B46"/>
    <mergeCell ref="D49:M49"/>
    <mergeCell ref="A50:A51"/>
    <mergeCell ref="A34:B34"/>
    <mergeCell ref="A35:B35"/>
    <mergeCell ref="A36:B36"/>
    <mergeCell ref="A33:B33"/>
    <mergeCell ref="C33:F33"/>
    <mergeCell ref="I33:M33"/>
    <mergeCell ref="C34:F34"/>
    <mergeCell ref="I34:M34"/>
    <mergeCell ref="C35:F35"/>
    <mergeCell ref="I35:M35"/>
    <mergeCell ref="I36:M36"/>
    <mergeCell ref="C36:F36"/>
    <mergeCell ref="L3:L4"/>
    <mergeCell ref="L5:L15"/>
    <mergeCell ref="F9:F10"/>
    <mergeCell ref="F5:F6"/>
    <mergeCell ref="F13:F14"/>
    <mergeCell ref="F11:F12"/>
    <mergeCell ref="A1:L2"/>
    <mergeCell ref="I3:I4"/>
    <mergeCell ref="J3:J4"/>
    <mergeCell ref="F7:F8"/>
    <mergeCell ref="H3:H4"/>
    <mergeCell ref="B5:B15"/>
    <mergeCell ref="C5:C15"/>
    <mergeCell ref="F3:F4"/>
    <mergeCell ref="J5:J15"/>
    <mergeCell ref="G3:G4"/>
    <mergeCell ref="K3:K4"/>
    <mergeCell ref="D5:D15"/>
    <mergeCell ref="E7:E8"/>
    <mergeCell ref="E13:E14"/>
    <mergeCell ref="E5:E6"/>
    <mergeCell ref="D3:D4"/>
    <mergeCell ref="A19:E19"/>
    <mergeCell ref="B16:E16"/>
    <mergeCell ref="B3:B4"/>
    <mergeCell ref="C3:C4"/>
    <mergeCell ref="E3:E4"/>
    <mergeCell ref="B17:E17"/>
    <mergeCell ref="A20:E20"/>
    <mergeCell ref="C23:F23"/>
    <mergeCell ref="A22:B22"/>
    <mergeCell ref="A23:B23"/>
    <mergeCell ref="E9:E10"/>
    <mergeCell ref="E11:E12"/>
    <mergeCell ref="K30:O30"/>
    <mergeCell ref="K31:O31"/>
    <mergeCell ref="K23:O23"/>
    <mergeCell ref="K24:O24"/>
    <mergeCell ref="K25:O25"/>
    <mergeCell ref="K28:O28"/>
    <mergeCell ref="K29:O29"/>
    <mergeCell ref="C25:F25"/>
    <mergeCell ref="A31:B31"/>
    <mergeCell ref="C28:F28"/>
    <mergeCell ref="C29:F29"/>
    <mergeCell ref="C30:F30"/>
    <mergeCell ref="C31:F31"/>
    <mergeCell ref="A25:B25"/>
    <mergeCell ref="A28:B28"/>
    <mergeCell ref="A29:B29"/>
    <mergeCell ref="A27:B27"/>
    <mergeCell ref="A30:B30"/>
    <mergeCell ref="A24:B24"/>
    <mergeCell ref="C24:F24"/>
  </mergeCells>
  <phoneticPr fontId="7" type="noConversion"/>
  <printOptions horizontalCentered="1"/>
  <pageMargins left="0.39370078740157483" right="0.39370078740157483" top="0.39370078740157483" bottom="0.39370078740157483" header="0" footer="0"/>
  <pageSetup paperSize="9" scale="73" orientation="portrait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zoomScale="115" zoomScaleNormal="115" workbookViewId="0">
      <selection activeCell="X29" sqref="X29:AC40"/>
    </sheetView>
  </sheetViews>
  <sheetFormatPr defaultRowHeight="12.75" x14ac:dyDescent="0.2"/>
  <cols>
    <col min="1" max="1" width="2.85546875" customWidth="1"/>
    <col min="2" max="2" width="20.7109375" customWidth="1"/>
    <col min="3" max="22" width="3.7109375" customWidth="1"/>
    <col min="23" max="25" width="3.28515625" customWidth="1"/>
    <col min="26" max="26" width="5.140625" customWidth="1"/>
    <col min="27" max="27" width="4" customWidth="1"/>
    <col min="28" max="28" width="4.7109375" customWidth="1"/>
    <col min="29" max="29" width="3.28515625" customWidth="1"/>
    <col min="30" max="30" width="15.42578125" customWidth="1"/>
  </cols>
  <sheetData>
    <row r="1" spans="1:30" ht="14.25" customHeight="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09"/>
    </row>
    <row r="2" spans="1:30" ht="13.5" customHeight="1" x14ac:dyDescent="0.2">
      <c r="A2" s="121" t="s">
        <v>85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09"/>
    </row>
    <row r="3" spans="1:30" ht="14.25" customHeight="1" x14ac:dyDescent="0.2">
      <c r="A3" s="122" t="s">
        <v>91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10"/>
    </row>
    <row r="4" spans="1:30" ht="9.75" customHeight="1" thickBo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17"/>
    </row>
    <row r="5" spans="1:30" ht="79.5" customHeight="1" thickBot="1" x14ac:dyDescent="0.25">
      <c r="A5" s="37" t="s">
        <v>1</v>
      </c>
      <c r="B5" s="38" t="s">
        <v>2</v>
      </c>
      <c r="C5" s="63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68</v>
      </c>
      <c r="J5" s="55" t="s">
        <v>9</v>
      </c>
      <c r="K5" s="55" t="s">
        <v>10</v>
      </c>
      <c r="L5" s="55" t="s">
        <v>67</v>
      </c>
      <c r="M5" s="119" t="s">
        <v>11</v>
      </c>
      <c r="N5" s="55" t="s">
        <v>12</v>
      </c>
      <c r="O5" s="55" t="s">
        <v>13</v>
      </c>
      <c r="P5" s="55" t="s">
        <v>14</v>
      </c>
      <c r="Q5" s="119" t="s">
        <v>87</v>
      </c>
      <c r="R5" s="119" t="s">
        <v>88</v>
      </c>
      <c r="S5" s="55" t="s">
        <v>15</v>
      </c>
      <c r="T5" s="55" t="s">
        <v>86</v>
      </c>
      <c r="U5" s="55" t="s">
        <v>16</v>
      </c>
      <c r="V5" s="55" t="s">
        <v>17</v>
      </c>
      <c r="W5" s="64" t="s">
        <v>18</v>
      </c>
      <c r="X5" s="65" t="s">
        <v>56</v>
      </c>
      <c r="Y5" s="56" t="s">
        <v>62</v>
      </c>
      <c r="Z5" s="65" t="s">
        <v>57</v>
      </c>
      <c r="AA5" s="64" t="s">
        <v>58</v>
      </c>
      <c r="AB5" s="57" t="s">
        <v>69</v>
      </c>
      <c r="AC5" s="58" t="s">
        <v>65</v>
      </c>
      <c r="AD5" s="59" t="s">
        <v>66</v>
      </c>
    </row>
    <row r="6" spans="1:30" ht="18" customHeight="1" thickBot="1" x14ac:dyDescent="0.25">
      <c r="A6" s="39">
        <v>1</v>
      </c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0"/>
      <c r="X6" s="84">
        <f>MIN($C6:$V6)</f>
        <v>0</v>
      </c>
      <c r="Y6" s="79">
        <f>MIN($C6:$S6)</f>
        <v>0</v>
      </c>
      <c r="Z6" s="85" t="e">
        <f t="shared" ref="Z6:Z29" si="0">(COUNTIF($C6:$V6,"=10")*10+COUNTIF($C6:$V6,"=9")*9+COUNTIF($C6:$V6,"=8")*8+COUNTIF($C6:$V6,"=7")*7+COUNTIF($C6:$V6,"=6")*6+COUNTIF($C6:$V6,"=5")*5+COUNTIF($C6:$V6,"=4")*4+COUNTIF($C6:$V6,"=3")*3+COUNTIF($C6:$V6,"=2")*2+COUNTIF($C6:$V6,"=1")*1)/COUNTIF(C6:V6,"&gt;0")</f>
        <v>#DIV/0!</v>
      </c>
      <c r="AA6" s="88" t="e">
        <f t="shared" ref="AA6:AA29" si="1">(COUNTIF($C6:$V6,"=10")*100%+COUNTIF($C6:$V6,"=9")*96%+COUNTIF($C6:$V6,"=8")*90%+COUNTIF($C6:$V6,"=7")*74%+COUNTIF($C6:$V6,"=6")*55%+COUNTIF($C6:$V6,"=5")*45%+COUNTIF($C6:$V6,"=4")*40%+COUNTIF($C6:$V6,"=3")*32%+COUNTIF($C6:$V6,"=2")*20%+COUNTIF($C6:$V6,"=1")*12%)/COUNTIF(C6:V6,"&gt;0")</f>
        <v>#DIV/0!</v>
      </c>
      <c r="AB6" s="87" t="e">
        <f t="shared" ref="AB6:AB29" si="2">AVERAGE(C6:V6)</f>
        <v>#DIV/0!</v>
      </c>
      <c r="AC6" s="80">
        <f t="shared" ref="AC6:AC29" si="3">IF(COUNTIF(C6:V6,MIN(C6:V6))=1,MIN(C6:V6),0)</f>
        <v>0</v>
      </c>
      <c r="AD6" s="90"/>
    </row>
    <row r="7" spans="1:30" ht="18" customHeight="1" thickBot="1" x14ac:dyDescent="0.25">
      <c r="A7" s="94">
        <v>2</v>
      </c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0"/>
      <c r="X7" s="84">
        <f>MIN($C7:$V7)</f>
        <v>0</v>
      </c>
      <c r="Y7" s="79">
        <f t="shared" ref="Y7:Y40" si="4">MIN($C7:$S7)</f>
        <v>0</v>
      </c>
      <c r="Z7" s="85" t="e">
        <f t="shared" si="0"/>
        <v>#DIV/0!</v>
      </c>
      <c r="AA7" s="88" t="e">
        <f t="shared" si="1"/>
        <v>#DIV/0!</v>
      </c>
      <c r="AB7" s="87" t="e">
        <f t="shared" si="2"/>
        <v>#DIV/0!</v>
      </c>
      <c r="AC7" s="80">
        <f t="shared" si="3"/>
        <v>0</v>
      </c>
      <c r="AD7" s="90"/>
    </row>
    <row r="8" spans="1:30" ht="18" customHeight="1" thickBot="1" x14ac:dyDescent="0.25">
      <c r="A8" s="94">
        <v>3</v>
      </c>
      <c r="B8" s="104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0"/>
      <c r="X8" s="84">
        <f t="shared" ref="X8:X40" si="5">MIN($C8:$V8)</f>
        <v>0</v>
      </c>
      <c r="Y8" s="79">
        <f t="shared" si="4"/>
        <v>0</v>
      </c>
      <c r="Z8" s="85" t="e">
        <f t="shared" si="0"/>
        <v>#DIV/0!</v>
      </c>
      <c r="AA8" s="88" t="e">
        <f t="shared" si="1"/>
        <v>#DIV/0!</v>
      </c>
      <c r="AB8" s="87" t="e">
        <f t="shared" si="2"/>
        <v>#DIV/0!</v>
      </c>
      <c r="AC8" s="80">
        <f t="shared" si="3"/>
        <v>0</v>
      </c>
      <c r="AD8" s="90"/>
    </row>
    <row r="9" spans="1:30" ht="18" customHeight="1" thickBot="1" x14ac:dyDescent="0.25">
      <c r="A9" s="39">
        <v>4</v>
      </c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0"/>
      <c r="X9" s="84">
        <f t="shared" si="5"/>
        <v>0</v>
      </c>
      <c r="Y9" s="79">
        <f t="shared" si="4"/>
        <v>0</v>
      </c>
      <c r="Z9" s="85" t="e">
        <f t="shared" si="0"/>
        <v>#DIV/0!</v>
      </c>
      <c r="AA9" s="88" t="e">
        <f t="shared" si="1"/>
        <v>#DIV/0!</v>
      </c>
      <c r="AB9" s="87" t="e">
        <f t="shared" si="2"/>
        <v>#DIV/0!</v>
      </c>
      <c r="AC9" s="80">
        <f t="shared" si="3"/>
        <v>0</v>
      </c>
      <c r="AD9" s="90"/>
    </row>
    <row r="10" spans="1:30" ht="18" customHeight="1" thickBot="1" x14ac:dyDescent="0.25">
      <c r="A10" s="94">
        <v>5</v>
      </c>
      <c r="B10" s="104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0"/>
      <c r="X10" s="84">
        <f t="shared" si="5"/>
        <v>0</v>
      </c>
      <c r="Y10" s="79">
        <f t="shared" si="4"/>
        <v>0</v>
      </c>
      <c r="Z10" s="85" t="e">
        <f t="shared" si="0"/>
        <v>#DIV/0!</v>
      </c>
      <c r="AA10" s="88" t="e">
        <f t="shared" si="1"/>
        <v>#DIV/0!</v>
      </c>
      <c r="AB10" s="87" t="e">
        <f t="shared" si="2"/>
        <v>#DIV/0!</v>
      </c>
      <c r="AC10" s="80">
        <f t="shared" si="3"/>
        <v>0</v>
      </c>
      <c r="AD10" s="90"/>
    </row>
    <row r="11" spans="1:30" ht="18" customHeight="1" thickBot="1" x14ac:dyDescent="0.25">
      <c r="A11" s="94">
        <v>6</v>
      </c>
      <c r="B11" s="10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0"/>
      <c r="X11" s="84">
        <f t="shared" si="5"/>
        <v>0</v>
      </c>
      <c r="Y11" s="79">
        <f t="shared" si="4"/>
        <v>0</v>
      </c>
      <c r="Z11" s="85" t="e">
        <f t="shared" si="0"/>
        <v>#DIV/0!</v>
      </c>
      <c r="AA11" s="88" t="e">
        <f t="shared" si="1"/>
        <v>#DIV/0!</v>
      </c>
      <c r="AB11" s="87" t="e">
        <f t="shared" si="2"/>
        <v>#DIV/0!</v>
      </c>
      <c r="AC11" s="80">
        <f t="shared" si="3"/>
        <v>0</v>
      </c>
      <c r="AD11" s="90"/>
    </row>
    <row r="12" spans="1:30" ht="18" customHeight="1" thickBot="1" x14ac:dyDescent="0.25">
      <c r="A12" s="39">
        <v>7</v>
      </c>
      <c r="B12" s="10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0"/>
      <c r="X12" s="84">
        <f t="shared" si="5"/>
        <v>0</v>
      </c>
      <c r="Y12" s="79">
        <f t="shared" si="4"/>
        <v>0</v>
      </c>
      <c r="Z12" s="85" t="e">
        <f t="shared" si="0"/>
        <v>#DIV/0!</v>
      </c>
      <c r="AA12" s="88" t="e">
        <f t="shared" si="1"/>
        <v>#DIV/0!</v>
      </c>
      <c r="AB12" s="87" t="e">
        <f t="shared" si="2"/>
        <v>#DIV/0!</v>
      </c>
      <c r="AC12" s="80">
        <f t="shared" si="3"/>
        <v>0</v>
      </c>
      <c r="AD12" s="90"/>
    </row>
    <row r="13" spans="1:30" ht="18" customHeight="1" thickBot="1" x14ac:dyDescent="0.25">
      <c r="A13" s="94">
        <v>8</v>
      </c>
      <c r="B13" s="10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0"/>
      <c r="X13" s="84">
        <f t="shared" si="5"/>
        <v>0</v>
      </c>
      <c r="Y13" s="79">
        <f t="shared" si="4"/>
        <v>0</v>
      </c>
      <c r="Z13" s="85" t="e">
        <f t="shared" si="0"/>
        <v>#DIV/0!</v>
      </c>
      <c r="AA13" s="88" t="e">
        <f t="shared" si="1"/>
        <v>#DIV/0!</v>
      </c>
      <c r="AB13" s="87" t="e">
        <f t="shared" si="2"/>
        <v>#DIV/0!</v>
      </c>
      <c r="AC13" s="80">
        <f t="shared" si="3"/>
        <v>0</v>
      </c>
      <c r="AD13" s="90"/>
    </row>
    <row r="14" spans="1:30" ht="18" customHeight="1" thickBot="1" x14ac:dyDescent="0.25">
      <c r="A14" s="94">
        <v>9</v>
      </c>
      <c r="B14" s="10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0"/>
      <c r="X14" s="84">
        <f t="shared" si="5"/>
        <v>0</v>
      </c>
      <c r="Y14" s="79">
        <f t="shared" si="4"/>
        <v>0</v>
      </c>
      <c r="Z14" s="85" t="e">
        <f t="shared" si="0"/>
        <v>#DIV/0!</v>
      </c>
      <c r="AA14" s="88" t="e">
        <f t="shared" si="1"/>
        <v>#DIV/0!</v>
      </c>
      <c r="AB14" s="87" t="e">
        <f t="shared" si="2"/>
        <v>#DIV/0!</v>
      </c>
      <c r="AC14" s="80">
        <f t="shared" si="3"/>
        <v>0</v>
      </c>
      <c r="AD14" s="90"/>
    </row>
    <row r="15" spans="1:30" ht="18" customHeight="1" thickBot="1" x14ac:dyDescent="0.25">
      <c r="A15" s="39">
        <v>10</v>
      </c>
      <c r="B15" s="10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0"/>
      <c r="X15" s="84">
        <f t="shared" si="5"/>
        <v>0</v>
      </c>
      <c r="Y15" s="79">
        <f t="shared" si="4"/>
        <v>0</v>
      </c>
      <c r="Z15" s="85" t="e">
        <f t="shared" si="0"/>
        <v>#DIV/0!</v>
      </c>
      <c r="AA15" s="88" t="e">
        <f t="shared" si="1"/>
        <v>#DIV/0!</v>
      </c>
      <c r="AB15" s="87" t="e">
        <f t="shared" si="2"/>
        <v>#DIV/0!</v>
      </c>
      <c r="AC15" s="80">
        <f t="shared" si="3"/>
        <v>0</v>
      </c>
      <c r="AD15" s="90"/>
    </row>
    <row r="16" spans="1:30" ht="18" customHeight="1" thickBot="1" x14ac:dyDescent="0.25">
      <c r="A16" s="94">
        <v>11</v>
      </c>
      <c r="B16" s="10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0"/>
      <c r="X16" s="84">
        <f t="shared" si="5"/>
        <v>0</v>
      </c>
      <c r="Y16" s="79">
        <f t="shared" si="4"/>
        <v>0</v>
      </c>
      <c r="Z16" s="85" t="e">
        <f t="shared" si="0"/>
        <v>#DIV/0!</v>
      </c>
      <c r="AA16" s="88" t="e">
        <f t="shared" si="1"/>
        <v>#DIV/0!</v>
      </c>
      <c r="AB16" s="87" t="e">
        <f t="shared" si="2"/>
        <v>#DIV/0!</v>
      </c>
      <c r="AC16" s="80">
        <f t="shared" si="3"/>
        <v>0</v>
      </c>
      <c r="AD16" s="90"/>
    </row>
    <row r="17" spans="1:30" ht="18" customHeight="1" thickBot="1" x14ac:dyDescent="0.25">
      <c r="A17" s="94">
        <v>12</v>
      </c>
      <c r="B17" s="10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0"/>
      <c r="X17" s="84">
        <f t="shared" si="5"/>
        <v>0</v>
      </c>
      <c r="Y17" s="79">
        <f t="shared" si="4"/>
        <v>0</v>
      </c>
      <c r="Z17" s="85" t="e">
        <f t="shared" si="0"/>
        <v>#DIV/0!</v>
      </c>
      <c r="AA17" s="88" t="e">
        <f t="shared" si="1"/>
        <v>#DIV/0!</v>
      </c>
      <c r="AB17" s="87" t="e">
        <f t="shared" si="2"/>
        <v>#DIV/0!</v>
      </c>
      <c r="AC17" s="80">
        <f t="shared" si="3"/>
        <v>0</v>
      </c>
      <c r="AD17" s="90"/>
    </row>
    <row r="18" spans="1:30" ht="18" customHeight="1" thickBot="1" x14ac:dyDescent="0.25">
      <c r="A18" s="39">
        <v>13</v>
      </c>
      <c r="B18" s="10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0"/>
      <c r="X18" s="84">
        <f t="shared" si="5"/>
        <v>0</v>
      </c>
      <c r="Y18" s="79">
        <f t="shared" si="4"/>
        <v>0</v>
      </c>
      <c r="Z18" s="85" t="e">
        <f t="shared" si="0"/>
        <v>#DIV/0!</v>
      </c>
      <c r="AA18" s="88" t="e">
        <f t="shared" si="1"/>
        <v>#DIV/0!</v>
      </c>
      <c r="AB18" s="87" t="e">
        <f t="shared" si="2"/>
        <v>#DIV/0!</v>
      </c>
      <c r="AC18" s="80">
        <f t="shared" si="3"/>
        <v>0</v>
      </c>
      <c r="AD18" s="90"/>
    </row>
    <row r="19" spans="1:30" ht="18" customHeight="1" thickBot="1" x14ac:dyDescent="0.25">
      <c r="A19" s="94">
        <v>14</v>
      </c>
      <c r="B19" s="97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0"/>
      <c r="X19" s="84">
        <f t="shared" si="5"/>
        <v>0</v>
      </c>
      <c r="Y19" s="79">
        <f t="shared" si="4"/>
        <v>0</v>
      </c>
      <c r="Z19" s="86" t="e">
        <f t="shared" si="0"/>
        <v>#DIV/0!</v>
      </c>
      <c r="AA19" s="89" t="e">
        <f t="shared" si="1"/>
        <v>#DIV/0!</v>
      </c>
      <c r="AB19" s="87" t="e">
        <f t="shared" si="2"/>
        <v>#DIV/0!</v>
      </c>
      <c r="AC19" s="80">
        <f t="shared" si="3"/>
        <v>0</v>
      </c>
      <c r="AD19" s="90"/>
    </row>
    <row r="20" spans="1:30" ht="18" customHeight="1" thickBot="1" x14ac:dyDescent="0.25">
      <c r="A20" s="94">
        <v>15</v>
      </c>
      <c r="B20" s="10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0"/>
      <c r="X20" s="84">
        <f t="shared" si="5"/>
        <v>0</v>
      </c>
      <c r="Y20" s="79">
        <f t="shared" si="4"/>
        <v>0</v>
      </c>
      <c r="Z20" s="86" t="e">
        <f t="shared" si="0"/>
        <v>#DIV/0!</v>
      </c>
      <c r="AA20" s="89" t="e">
        <f t="shared" si="1"/>
        <v>#DIV/0!</v>
      </c>
      <c r="AB20" s="87" t="e">
        <f t="shared" si="2"/>
        <v>#DIV/0!</v>
      </c>
      <c r="AC20" s="80">
        <f t="shared" si="3"/>
        <v>0</v>
      </c>
      <c r="AD20" s="90"/>
    </row>
    <row r="21" spans="1:30" ht="18" customHeight="1" thickBot="1" x14ac:dyDescent="0.25">
      <c r="A21" s="39">
        <v>16</v>
      </c>
      <c r="B21" s="99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0"/>
      <c r="X21" s="84">
        <f t="shared" si="5"/>
        <v>0</v>
      </c>
      <c r="Y21" s="79">
        <f>MIN($C21:$S21)</f>
        <v>0</v>
      </c>
      <c r="Z21" s="86" t="e">
        <f t="shared" si="0"/>
        <v>#DIV/0!</v>
      </c>
      <c r="AA21" s="89" t="e">
        <f t="shared" si="1"/>
        <v>#DIV/0!</v>
      </c>
      <c r="AB21" s="87" t="e">
        <f t="shared" si="2"/>
        <v>#DIV/0!</v>
      </c>
      <c r="AC21" s="80">
        <f t="shared" si="3"/>
        <v>0</v>
      </c>
      <c r="AD21" s="90"/>
    </row>
    <row r="22" spans="1:30" ht="18" customHeight="1" thickBot="1" x14ac:dyDescent="0.25">
      <c r="A22" s="94">
        <v>17</v>
      </c>
      <c r="B22" s="97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0"/>
      <c r="X22" s="84">
        <f t="shared" si="5"/>
        <v>0</v>
      </c>
      <c r="Y22" s="79">
        <f t="shared" si="4"/>
        <v>0</v>
      </c>
      <c r="Z22" s="86" t="e">
        <f t="shared" si="0"/>
        <v>#DIV/0!</v>
      </c>
      <c r="AA22" s="89" t="e">
        <f t="shared" si="1"/>
        <v>#DIV/0!</v>
      </c>
      <c r="AB22" s="87" t="e">
        <f t="shared" si="2"/>
        <v>#DIV/0!</v>
      </c>
      <c r="AC22" s="80">
        <f t="shared" si="3"/>
        <v>0</v>
      </c>
      <c r="AD22" s="90"/>
    </row>
    <row r="23" spans="1:30" ht="18" customHeight="1" thickBot="1" x14ac:dyDescent="0.25">
      <c r="A23" s="94">
        <v>18</v>
      </c>
      <c r="B23" s="97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0"/>
      <c r="X23" s="84">
        <f t="shared" si="5"/>
        <v>0</v>
      </c>
      <c r="Y23" s="79">
        <f t="shared" si="4"/>
        <v>0</v>
      </c>
      <c r="Z23" s="86" t="e">
        <f t="shared" si="0"/>
        <v>#DIV/0!</v>
      </c>
      <c r="AA23" s="89" t="e">
        <f t="shared" si="1"/>
        <v>#DIV/0!</v>
      </c>
      <c r="AB23" s="87" t="e">
        <f t="shared" si="2"/>
        <v>#DIV/0!</v>
      </c>
      <c r="AC23" s="80">
        <f t="shared" si="3"/>
        <v>0</v>
      </c>
      <c r="AD23" s="90"/>
    </row>
    <row r="24" spans="1:30" ht="18" customHeight="1" thickBot="1" x14ac:dyDescent="0.25">
      <c r="A24" s="39">
        <v>19</v>
      </c>
      <c r="B24" s="97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0"/>
      <c r="X24" s="84">
        <f t="shared" si="5"/>
        <v>0</v>
      </c>
      <c r="Y24" s="79">
        <f t="shared" si="4"/>
        <v>0</v>
      </c>
      <c r="Z24" s="86" t="e">
        <f t="shared" si="0"/>
        <v>#DIV/0!</v>
      </c>
      <c r="AA24" s="89" t="e">
        <f t="shared" si="1"/>
        <v>#DIV/0!</v>
      </c>
      <c r="AB24" s="87" t="e">
        <f t="shared" si="2"/>
        <v>#DIV/0!</v>
      </c>
      <c r="AC24" s="80">
        <f t="shared" si="3"/>
        <v>0</v>
      </c>
      <c r="AD24" s="90"/>
    </row>
    <row r="25" spans="1:30" ht="18" customHeight="1" thickBot="1" x14ac:dyDescent="0.25">
      <c r="A25" s="94">
        <v>20</v>
      </c>
      <c r="B25" s="97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0"/>
      <c r="X25" s="84">
        <f t="shared" si="5"/>
        <v>0</v>
      </c>
      <c r="Y25" s="79">
        <f t="shared" si="4"/>
        <v>0</v>
      </c>
      <c r="Z25" s="86" t="e">
        <f t="shared" si="0"/>
        <v>#DIV/0!</v>
      </c>
      <c r="AA25" s="89" t="e">
        <f t="shared" si="1"/>
        <v>#DIV/0!</v>
      </c>
      <c r="AB25" s="87" t="e">
        <f t="shared" si="2"/>
        <v>#DIV/0!</v>
      </c>
      <c r="AC25" s="80">
        <f t="shared" si="3"/>
        <v>0</v>
      </c>
      <c r="AD25" s="90"/>
    </row>
    <row r="26" spans="1:30" ht="18" customHeight="1" thickBot="1" x14ac:dyDescent="0.25">
      <c r="A26" s="39">
        <v>21</v>
      </c>
      <c r="B26" s="97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0"/>
      <c r="X26" s="84">
        <f t="shared" si="5"/>
        <v>0</v>
      </c>
      <c r="Y26" s="79">
        <f t="shared" si="4"/>
        <v>0</v>
      </c>
      <c r="Z26" s="85" t="e">
        <f t="shared" si="0"/>
        <v>#DIV/0!</v>
      </c>
      <c r="AA26" s="88" t="e">
        <f t="shared" si="1"/>
        <v>#DIV/0!</v>
      </c>
      <c r="AB26" s="87" t="e">
        <f t="shared" si="2"/>
        <v>#DIV/0!</v>
      </c>
      <c r="AC26" s="80">
        <f t="shared" si="3"/>
        <v>0</v>
      </c>
      <c r="AD26" s="90"/>
    </row>
    <row r="27" spans="1:30" ht="18" customHeight="1" thickBot="1" x14ac:dyDescent="0.25">
      <c r="A27" s="94">
        <v>22</v>
      </c>
      <c r="B27" s="97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0"/>
      <c r="X27" s="84">
        <f t="shared" si="5"/>
        <v>0</v>
      </c>
      <c r="Y27" s="79">
        <f t="shared" si="4"/>
        <v>0</v>
      </c>
      <c r="Z27" s="85" t="e">
        <f t="shared" si="0"/>
        <v>#DIV/0!</v>
      </c>
      <c r="AA27" s="88" t="e">
        <f t="shared" si="1"/>
        <v>#DIV/0!</v>
      </c>
      <c r="AB27" s="87" t="e">
        <f t="shared" si="2"/>
        <v>#DIV/0!</v>
      </c>
      <c r="AC27" s="80">
        <f t="shared" si="3"/>
        <v>0</v>
      </c>
      <c r="AD27" s="90"/>
    </row>
    <row r="28" spans="1:30" ht="18" customHeight="1" thickBot="1" x14ac:dyDescent="0.25">
      <c r="A28" s="94">
        <v>23</v>
      </c>
      <c r="B28" s="97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0"/>
      <c r="X28" s="84">
        <f t="shared" si="5"/>
        <v>0</v>
      </c>
      <c r="Y28" s="79">
        <f t="shared" si="4"/>
        <v>0</v>
      </c>
      <c r="Z28" s="85" t="e">
        <f t="shared" si="0"/>
        <v>#DIV/0!</v>
      </c>
      <c r="AA28" s="88" t="e">
        <f t="shared" si="1"/>
        <v>#DIV/0!</v>
      </c>
      <c r="AB28" s="87" t="e">
        <f t="shared" si="2"/>
        <v>#DIV/0!</v>
      </c>
      <c r="AC28" s="80">
        <f t="shared" si="3"/>
        <v>0</v>
      </c>
      <c r="AD28" s="90"/>
    </row>
    <row r="29" spans="1:30" ht="18" customHeight="1" thickBot="1" x14ac:dyDescent="0.25">
      <c r="A29" s="39">
        <v>24</v>
      </c>
      <c r="B29" s="98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0"/>
      <c r="X29" s="84">
        <f t="shared" si="5"/>
        <v>0</v>
      </c>
      <c r="Y29" s="79">
        <f t="shared" si="4"/>
        <v>0</v>
      </c>
      <c r="Z29" s="85" t="e">
        <f t="shared" si="0"/>
        <v>#DIV/0!</v>
      </c>
      <c r="AA29" s="88" t="e">
        <f t="shared" si="1"/>
        <v>#DIV/0!</v>
      </c>
      <c r="AB29" s="87" t="e">
        <f t="shared" si="2"/>
        <v>#DIV/0!</v>
      </c>
      <c r="AC29" s="80">
        <f t="shared" si="3"/>
        <v>0</v>
      </c>
      <c r="AD29" s="90"/>
    </row>
    <row r="30" spans="1:30" ht="18" customHeight="1" thickBot="1" x14ac:dyDescent="0.25">
      <c r="A30" s="94">
        <v>25</v>
      </c>
      <c r="B30" s="98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0"/>
      <c r="X30" s="84">
        <f t="shared" si="5"/>
        <v>0</v>
      </c>
      <c r="Y30" s="79">
        <f t="shared" si="4"/>
        <v>0</v>
      </c>
      <c r="Z30" s="85" t="e">
        <f t="shared" ref="Z30:Z40" si="6">(COUNTIF($C30:$V30,"=10")*10+COUNTIF($C30:$V30,"=9")*9+COUNTIF($C30:$V30,"=8")*8+COUNTIF($C30:$V30,"=7")*7+COUNTIF($C30:$V30,"=6")*6+COUNTIF($C30:$V30,"=5")*5+COUNTIF($C30:$V30,"=4")*4+COUNTIF($C30:$V30,"=3")*3+COUNTIF($C30:$V30,"=2")*2+COUNTIF($C30:$V30,"=1")*1)/COUNTIF(C30:V30,"&gt;0")</f>
        <v>#DIV/0!</v>
      </c>
      <c r="AA30" s="88" t="e">
        <f t="shared" ref="AA30:AA40" si="7">(COUNTIF($C30:$V30,"=10")*100%+COUNTIF($C30:$V30,"=9")*96%+COUNTIF($C30:$V30,"=8")*90%+COUNTIF($C30:$V30,"=7")*74%+COUNTIF($C30:$V30,"=6")*55%+COUNTIF($C30:$V30,"=5")*45%+COUNTIF($C30:$V30,"=4")*40%+COUNTIF($C30:$V30,"=3")*32%+COUNTIF($C30:$V30,"=2")*20%+COUNTIF($C30:$V30,"=1")*12%)/COUNTIF(C30:V30,"&gt;0")</f>
        <v>#DIV/0!</v>
      </c>
      <c r="AB30" s="87" t="e">
        <f t="shared" ref="AB30:AB40" si="8">AVERAGE(C30:V30)</f>
        <v>#DIV/0!</v>
      </c>
      <c r="AC30" s="80">
        <f t="shared" ref="AC30:AC40" si="9">IF(COUNTIF(C30:V30,MIN(C30:V30))=1,MIN(C30:V30),0)</f>
        <v>0</v>
      </c>
      <c r="AD30" s="90"/>
    </row>
    <row r="31" spans="1:30" ht="18" customHeight="1" thickBot="1" x14ac:dyDescent="0.25">
      <c r="A31" s="39">
        <v>26</v>
      </c>
      <c r="B31" s="98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0"/>
      <c r="X31" s="84">
        <f t="shared" si="5"/>
        <v>0</v>
      </c>
      <c r="Y31" s="79">
        <f t="shared" si="4"/>
        <v>0</v>
      </c>
      <c r="Z31" s="85" t="e">
        <f t="shared" si="6"/>
        <v>#DIV/0!</v>
      </c>
      <c r="AA31" s="88" t="e">
        <f t="shared" si="7"/>
        <v>#DIV/0!</v>
      </c>
      <c r="AB31" s="87" t="e">
        <f t="shared" si="8"/>
        <v>#DIV/0!</v>
      </c>
      <c r="AC31" s="80">
        <f t="shared" si="9"/>
        <v>0</v>
      </c>
      <c r="AD31" s="90"/>
    </row>
    <row r="32" spans="1:30" ht="18" customHeight="1" thickBot="1" x14ac:dyDescent="0.25">
      <c r="A32" s="94">
        <v>27</v>
      </c>
      <c r="B32" s="98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0"/>
      <c r="X32" s="84">
        <f t="shared" si="5"/>
        <v>0</v>
      </c>
      <c r="Y32" s="79">
        <f t="shared" si="4"/>
        <v>0</v>
      </c>
      <c r="Z32" s="85" t="e">
        <f t="shared" si="6"/>
        <v>#DIV/0!</v>
      </c>
      <c r="AA32" s="88" t="e">
        <f t="shared" si="7"/>
        <v>#DIV/0!</v>
      </c>
      <c r="AB32" s="87" t="e">
        <f t="shared" si="8"/>
        <v>#DIV/0!</v>
      </c>
      <c r="AC32" s="80">
        <f t="shared" si="9"/>
        <v>0</v>
      </c>
      <c r="AD32" s="90"/>
    </row>
    <row r="33" spans="1:30" ht="18" customHeight="1" thickBot="1" x14ac:dyDescent="0.25">
      <c r="A33" s="39">
        <v>28</v>
      </c>
      <c r="B33" s="98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0"/>
      <c r="X33" s="84">
        <f t="shared" si="5"/>
        <v>0</v>
      </c>
      <c r="Y33" s="79">
        <f t="shared" si="4"/>
        <v>0</v>
      </c>
      <c r="Z33" s="85" t="e">
        <f t="shared" si="6"/>
        <v>#DIV/0!</v>
      </c>
      <c r="AA33" s="88" t="e">
        <f t="shared" si="7"/>
        <v>#DIV/0!</v>
      </c>
      <c r="AB33" s="87" t="e">
        <f t="shared" si="8"/>
        <v>#DIV/0!</v>
      </c>
      <c r="AC33" s="80">
        <f t="shared" si="9"/>
        <v>0</v>
      </c>
      <c r="AD33" s="90"/>
    </row>
    <row r="34" spans="1:30" ht="18" customHeight="1" thickBot="1" x14ac:dyDescent="0.25">
      <c r="A34" s="94">
        <v>29</v>
      </c>
      <c r="B34" s="98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0"/>
      <c r="X34" s="84">
        <f t="shared" si="5"/>
        <v>0</v>
      </c>
      <c r="Y34" s="79">
        <f t="shared" si="4"/>
        <v>0</v>
      </c>
      <c r="Z34" s="85" t="e">
        <f t="shared" si="6"/>
        <v>#DIV/0!</v>
      </c>
      <c r="AA34" s="88" t="e">
        <f t="shared" si="7"/>
        <v>#DIV/0!</v>
      </c>
      <c r="AB34" s="87" t="e">
        <f t="shared" si="8"/>
        <v>#DIV/0!</v>
      </c>
      <c r="AC34" s="80">
        <f t="shared" si="9"/>
        <v>0</v>
      </c>
      <c r="AD34" s="90"/>
    </row>
    <row r="35" spans="1:30" ht="18" customHeight="1" thickBot="1" x14ac:dyDescent="0.25">
      <c r="A35" s="39">
        <v>30</v>
      </c>
      <c r="B35" s="98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0"/>
      <c r="X35" s="84">
        <f t="shared" si="5"/>
        <v>0</v>
      </c>
      <c r="Y35" s="79">
        <f t="shared" si="4"/>
        <v>0</v>
      </c>
      <c r="Z35" s="85" t="e">
        <f t="shared" si="6"/>
        <v>#DIV/0!</v>
      </c>
      <c r="AA35" s="88" t="e">
        <f t="shared" si="7"/>
        <v>#DIV/0!</v>
      </c>
      <c r="AB35" s="87" t="e">
        <f t="shared" si="8"/>
        <v>#DIV/0!</v>
      </c>
      <c r="AC35" s="80">
        <f t="shared" si="9"/>
        <v>0</v>
      </c>
      <c r="AD35" s="90"/>
    </row>
    <row r="36" spans="1:30" ht="18" customHeight="1" thickBot="1" x14ac:dyDescent="0.25">
      <c r="A36" s="94">
        <v>31</v>
      </c>
      <c r="B36" s="98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0"/>
      <c r="X36" s="84">
        <f t="shared" si="5"/>
        <v>0</v>
      </c>
      <c r="Y36" s="79">
        <f t="shared" si="4"/>
        <v>0</v>
      </c>
      <c r="Z36" s="85" t="e">
        <f t="shared" si="6"/>
        <v>#DIV/0!</v>
      </c>
      <c r="AA36" s="88" t="e">
        <f t="shared" si="7"/>
        <v>#DIV/0!</v>
      </c>
      <c r="AB36" s="87" t="e">
        <f t="shared" si="8"/>
        <v>#DIV/0!</v>
      </c>
      <c r="AC36" s="80">
        <f t="shared" si="9"/>
        <v>0</v>
      </c>
      <c r="AD36" s="90"/>
    </row>
    <row r="37" spans="1:30" ht="18" customHeight="1" thickBot="1" x14ac:dyDescent="0.25">
      <c r="A37" s="39">
        <v>32</v>
      </c>
      <c r="B37" s="98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0"/>
      <c r="X37" s="84">
        <f t="shared" si="5"/>
        <v>0</v>
      </c>
      <c r="Y37" s="79">
        <f t="shared" si="4"/>
        <v>0</v>
      </c>
      <c r="Z37" s="85" t="e">
        <f t="shared" si="6"/>
        <v>#DIV/0!</v>
      </c>
      <c r="AA37" s="88" t="e">
        <f t="shared" si="7"/>
        <v>#DIV/0!</v>
      </c>
      <c r="AB37" s="87" t="e">
        <f t="shared" si="8"/>
        <v>#DIV/0!</v>
      </c>
      <c r="AC37" s="80">
        <f t="shared" si="9"/>
        <v>0</v>
      </c>
      <c r="AD37" s="90"/>
    </row>
    <row r="38" spans="1:30" ht="18" customHeight="1" thickBot="1" x14ac:dyDescent="0.25">
      <c r="A38" s="94">
        <v>33</v>
      </c>
      <c r="B38" s="98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0"/>
      <c r="X38" s="84">
        <f t="shared" si="5"/>
        <v>0</v>
      </c>
      <c r="Y38" s="79">
        <f t="shared" si="4"/>
        <v>0</v>
      </c>
      <c r="Z38" s="85" t="e">
        <f t="shared" si="6"/>
        <v>#DIV/0!</v>
      </c>
      <c r="AA38" s="88" t="e">
        <f t="shared" si="7"/>
        <v>#DIV/0!</v>
      </c>
      <c r="AB38" s="87" t="e">
        <f t="shared" si="8"/>
        <v>#DIV/0!</v>
      </c>
      <c r="AC38" s="80">
        <f t="shared" si="9"/>
        <v>0</v>
      </c>
      <c r="AD38" s="90"/>
    </row>
    <row r="39" spans="1:30" ht="18" customHeight="1" thickBot="1" x14ac:dyDescent="0.25">
      <c r="A39" s="39">
        <v>34</v>
      </c>
      <c r="B39" s="10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0"/>
      <c r="X39" s="84">
        <f t="shared" si="5"/>
        <v>0</v>
      </c>
      <c r="Y39" s="79">
        <f t="shared" si="4"/>
        <v>0</v>
      </c>
      <c r="Z39" s="85" t="e">
        <f t="shared" si="6"/>
        <v>#DIV/0!</v>
      </c>
      <c r="AA39" s="88" t="e">
        <f t="shared" si="7"/>
        <v>#DIV/0!</v>
      </c>
      <c r="AB39" s="87" t="e">
        <f t="shared" si="8"/>
        <v>#DIV/0!</v>
      </c>
      <c r="AC39" s="80">
        <f t="shared" si="9"/>
        <v>0</v>
      </c>
      <c r="AD39" s="90"/>
    </row>
    <row r="40" spans="1:30" ht="18" customHeight="1" thickBot="1" x14ac:dyDescent="0.25">
      <c r="A40" s="94">
        <v>35</v>
      </c>
      <c r="B40" s="10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0"/>
      <c r="X40" s="84">
        <f t="shared" si="5"/>
        <v>0</v>
      </c>
      <c r="Y40" s="79">
        <f t="shared" si="4"/>
        <v>0</v>
      </c>
      <c r="Z40" s="85" t="e">
        <f t="shared" si="6"/>
        <v>#DIV/0!</v>
      </c>
      <c r="AA40" s="88" t="e">
        <f t="shared" si="7"/>
        <v>#DIV/0!</v>
      </c>
      <c r="AB40" s="87" t="e">
        <f t="shared" si="8"/>
        <v>#DIV/0!</v>
      </c>
      <c r="AC40" s="80">
        <f t="shared" si="9"/>
        <v>0</v>
      </c>
      <c r="AD40" s="90"/>
    </row>
    <row r="41" spans="1:30" ht="18" customHeight="1" thickBot="1" x14ac:dyDescent="0.25">
      <c r="A41" s="43"/>
      <c r="B41" s="105" t="s">
        <v>19</v>
      </c>
      <c r="C41" s="101">
        <f t="shared" ref="C41:V41" si="10">COUNTIF(C$6:C$40,"=10")</f>
        <v>0</v>
      </c>
      <c r="D41" s="40">
        <f t="shared" si="10"/>
        <v>0</v>
      </c>
      <c r="E41" s="40">
        <f t="shared" si="10"/>
        <v>0</v>
      </c>
      <c r="F41" s="40">
        <f t="shared" si="10"/>
        <v>0</v>
      </c>
      <c r="G41" s="40">
        <f t="shared" si="10"/>
        <v>0</v>
      </c>
      <c r="H41" s="40">
        <f t="shared" si="10"/>
        <v>0</v>
      </c>
      <c r="I41" s="40">
        <f t="shared" si="10"/>
        <v>0</v>
      </c>
      <c r="J41" s="40">
        <f t="shared" si="10"/>
        <v>0</v>
      </c>
      <c r="K41" s="40">
        <f t="shared" si="10"/>
        <v>0</v>
      </c>
      <c r="L41" s="40">
        <f t="shared" si="10"/>
        <v>0</v>
      </c>
      <c r="M41" s="40">
        <f t="shared" si="10"/>
        <v>0</v>
      </c>
      <c r="N41" s="40">
        <f t="shared" si="10"/>
        <v>0</v>
      </c>
      <c r="O41" s="40">
        <f t="shared" si="10"/>
        <v>0</v>
      </c>
      <c r="P41" s="40">
        <f t="shared" si="10"/>
        <v>0</v>
      </c>
      <c r="Q41" s="40">
        <f t="shared" si="10"/>
        <v>0</v>
      </c>
      <c r="R41" s="40">
        <f t="shared" si="10"/>
        <v>0</v>
      </c>
      <c r="S41" s="40">
        <f t="shared" si="10"/>
        <v>0</v>
      </c>
      <c r="T41" s="40">
        <f t="shared" si="10"/>
        <v>0</v>
      </c>
      <c r="U41" s="40">
        <f t="shared" si="10"/>
        <v>0</v>
      </c>
      <c r="V41" s="40">
        <f t="shared" si="10"/>
        <v>0</v>
      </c>
      <c r="W41" s="44"/>
      <c r="X41" s="43"/>
      <c r="Y41" s="43"/>
      <c r="Z41" s="83"/>
      <c r="AA41" s="83"/>
      <c r="AB41" s="83"/>
      <c r="AC41" s="43"/>
      <c r="AD41" s="43"/>
    </row>
    <row r="42" spans="1:30" ht="18" customHeight="1" thickBot="1" x14ac:dyDescent="0.25">
      <c r="A42" s="43"/>
      <c r="B42" s="106" t="s">
        <v>20</v>
      </c>
      <c r="C42" s="102">
        <f t="shared" ref="C42:V42" si="11">COUNTIF(C$6:C$40,"=9")</f>
        <v>0</v>
      </c>
      <c r="D42" s="41">
        <f t="shared" si="11"/>
        <v>0</v>
      </c>
      <c r="E42" s="41">
        <f t="shared" si="11"/>
        <v>0</v>
      </c>
      <c r="F42" s="41">
        <f t="shared" si="11"/>
        <v>0</v>
      </c>
      <c r="G42" s="41">
        <f t="shared" si="11"/>
        <v>0</v>
      </c>
      <c r="H42" s="41">
        <f t="shared" si="11"/>
        <v>0</v>
      </c>
      <c r="I42" s="41">
        <f t="shared" si="11"/>
        <v>0</v>
      </c>
      <c r="J42" s="41">
        <f t="shared" si="11"/>
        <v>0</v>
      </c>
      <c r="K42" s="41">
        <f t="shared" si="11"/>
        <v>0</v>
      </c>
      <c r="L42" s="41">
        <f t="shared" si="11"/>
        <v>0</v>
      </c>
      <c r="M42" s="41">
        <f t="shared" si="11"/>
        <v>0</v>
      </c>
      <c r="N42" s="41">
        <f t="shared" si="11"/>
        <v>0</v>
      </c>
      <c r="O42" s="41">
        <f t="shared" si="11"/>
        <v>0</v>
      </c>
      <c r="P42" s="41">
        <f t="shared" si="11"/>
        <v>0</v>
      </c>
      <c r="Q42" s="41">
        <f t="shared" si="11"/>
        <v>0</v>
      </c>
      <c r="R42" s="41">
        <f t="shared" si="11"/>
        <v>0</v>
      </c>
      <c r="S42" s="41">
        <f t="shared" si="11"/>
        <v>0</v>
      </c>
      <c r="T42" s="41">
        <f t="shared" si="11"/>
        <v>0</v>
      </c>
      <c r="U42" s="41">
        <f t="shared" si="11"/>
        <v>0</v>
      </c>
      <c r="V42" s="41">
        <f t="shared" si="11"/>
        <v>0</v>
      </c>
      <c r="W42" s="45"/>
      <c r="X42" s="43"/>
      <c r="Y42" s="43"/>
      <c r="Z42" s="83"/>
      <c r="AA42" s="83"/>
      <c r="AB42" s="82" t="e">
        <f>AVERAGE(AB6:AB40)</f>
        <v>#DIV/0!</v>
      </c>
      <c r="AC42" s="43"/>
      <c r="AD42" s="43"/>
    </row>
    <row r="43" spans="1:30" ht="18" customHeight="1" thickBot="1" x14ac:dyDescent="0.25">
      <c r="A43" s="43"/>
      <c r="B43" s="105" t="s">
        <v>21</v>
      </c>
      <c r="C43" s="102">
        <f t="shared" ref="C43:V43" si="12">COUNTIF(C$6:C$40,"=8")</f>
        <v>0</v>
      </c>
      <c r="D43" s="41">
        <f t="shared" si="12"/>
        <v>0</v>
      </c>
      <c r="E43" s="41">
        <f t="shared" si="12"/>
        <v>0</v>
      </c>
      <c r="F43" s="41">
        <f t="shared" si="12"/>
        <v>0</v>
      </c>
      <c r="G43" s="41">
        <f t="shared" si="12"/>
        <v>0</v>
      </c>
      <c r="H43" s="41">
        <f t="shared" si="12"/>
        <v>0</v>
      </c>
      <c r="I43" s="41">
        <f t="shared" si="12"/>
        <v>0</v>
      </c>
      <c r="J43" s="41">
        <f t="shared" si="12"/>
        <v>0</v>
      </c>
      <c r="K43" s="41">
        <f t="shared" si="12"/>
        <v>0</v>
      </c>
      <c r="L43" s="41">
        <f t="shared" si="12"/>
        <v>0</v>
      </c>
      <c r="M43" s="41">
        <f t="shared" si="12"/>
        <v>0</v>
      </c>
      <c r="N43" s="41">
        <f t="shared" si="12"/>
        <v>0</v>
      </c>
      <c r="O43" s="41">
        <f t="shared" si="12"/>
        <v>0</v>
      </c>
      <c r="P43" s="41">
        <f t="shared" si="12"/>
        <v>0</v>
      </c>
      <c r="Q43" s="41">
        <f t="shared" si="12"/>
        <v>0</v>
      </c>
      <c r="R43" s="41">
        <f t="shared" si="12"/>
        <v>0</v>
      </c>
      <c r="S43" s="41">
        <f t="shared" si="12"/>
        <v>0</v>
      </c>
      <c r="T43" s="41">
        <f t="shared" si="12"/>
        <v>0</v>
      </c>
      <c r="U43" s="41">
        <f t="shared" si="12"/>
        <v>0</v>
      </c>
      <c r="V43" s="41">
        <f t="shared" si="12"/>
        <v>0</v>
      </c>
      <c r="W43" s="45"/>
      <c r="X43" s="43"/>
      <c r="Y43" s="43"/>
      <c r="Z43" s="43"/>
      <c r="AA43" s="43"/>
      <c r="AB43" s="43"/>
      <c r="AC43" s="43"/>
      <c r="AD43" s="43"/>
    </row>
    <row r="44" spans="1:30" ht="18" customHeight="1" thickBot="1" x14ac:dyDescent="0.25">
      <c r="A44" s="43"/>
      <c r="B44" s="105" t="s">
        <v>22</v>
      </c>
      <c r="C44" s="102">
        <f t="shared" ref="C44:V44" si="13">COUNTIF(C$6:C$40,"=7")</f>
        <v>0</v>
      </c>
      <c r="D44" s="41">
        <f t="shared" si="13"/>
        <v>0</v>
      </c>
      <c r="E44" s="41">
        <f t="shared" si="13"/>
        <v>0</v>
      </c>
      <c r="F44" s="41">
        <f t="shared" si="13"/>
        <v>0</v>
      </c>
      <c r="G44" s="41">
        <f t="shared" si="13"/>
        <v>0</v>
      </c>
      <c r="H44" s="41">
        <f t="shared" si="13"/>
        <v>0</v>
      </c>
      <c r="I44" s="41">
        <f t="shared" si="13"/>
        <v>0</v>
      </c>
      <c r="J44" s="41">
        <f t="shared" si="13"/>
        <v>0</v>
      </c>
      <c r="K44" s="41">
        <f t="shared" si="13"/>
        <v>0</v>
      </c>
      <c r="L44" s="41">
        <f t="shared" si="13"/>
        <v>0</v>
      </c>
      <c r="M44" s="41">
        <f t="shared" si="13"/>
        <v>0</v>
      </c>
      <c r="N44" s="41">
        <f t="shared" si="13"/>
        <v>0</v>
      </c>
      <c r="O44" s="41">
        <f t="shared" si="13"/>
        <v>0</v>
      </c>
      <c r="P44" s="41">
        <f t="shared" si="13"/>
        <v>0</v>
      </c>
      <c r="Q44" s="41">
        <f t="shared" si="13"/>
        <v>0</v>
      </c>
      <c r="R44" s="41">
        <f t="shared" si="13"/>
        <v>0</v>
      </c>
      <c r="S44" s="41">
        <f t="shared" si="13"/>
        <v>0</v>
      </c>
      <c r="T44" s="41">
        <f t="shared" si="13"/>
        <v>0</v>
      </c>
      <c r="U44" s="41">
        <f t="shared" si="13"/>
        <v>0</v>
      </c>
      <c r="V44" s="41">
        <f t="shared" si="13"/>
        <v>0</v>
      </c>
      <c r="W44" s="45"/>
      <c r="X44" s="43"/>
      <c r="Y44" s="43"/>
      <c r="Z44" s="43"/>
      <c r="AA44" s="43"/>
      <c r="AB44" s="43"/>
      <c r="AC44" s="43"/>
      <c r="AD44" s="43"/>
    </row>
    <row r="45" spans="1:30" ht="15.95" customHeight="1" thickBot="1" x14ac:dyDescent="0.25">
      <c r="A45" s="43"/>
      <c r="B45" s="105" t="s">
        <v>23</v>
      </c>
      <c r="C45" s="102">
        <f t="shared" ref="C45:V45" si="14">COUNTIF(C$6:C$40,"=6")</f>
        <v>0</v>
      </c>
      <c r="D45" s="41">
        <f t="shared" si="14"/>
        <v>0</v>
      </c>
      <c r="E45" s="41">
        <f t="shared" si="14"/>
        <v>0</v>
      </c>
      <c r="F45" s="41">
        <f t="shared" si="14"/>
        <v>0</v>
      </c>
      <c r="G45" s="41">
        <f t="shared" si="14"/>
        <v>0</v>
      </c>
      <c r="H45" s="41">
        <f t="shared" si="14"/>
        <v>0</v>
      </c>
      <c r="I45" s="41">
        <f t="shared" si="14"/>
        <v>0</v>
      </c>
      <c r="J45" s="41">
        <f t="shared" si="14"/>
        <v>0</v>
      </c>
      <c r="K45" s="41">
        <f t="shared" si="14"/>
        <v>0</v>
      </c>
      <c r="L45" s="41">
        <f t="shared" si="14"/>
        <v>0</v>
      </c>
      <c r="M45" s="41">
        <f t="shared" si="14"/>
        <v>0</v>
      </c>
      <c r="N45" s="41">
        <f t="shared" si="14"/>
        <v>0</v>
      </c>
      <c r="O45" s="41">
        <f t="shared" si="14"/>
        <v>0</v>
      </c>
      <c r="P45" s="41">
        <f t="shared" si="14"/>
        <v>0</v>
      </c>
      <c r="Q45" s="41">
        <f t="shared" si="14"/>
        <v>0</v>
      </c>
      <c r="R45" s="41">
        <f t="shared" si="14"/>
        <v>0</v>
      </c>
      <c r="S45" s="41">
        <f t="shared" si="14"/>
        <v>0</v>
      </c>
      <c r="T45" s="41">
        <f t="shared" si="14"/>
        <v>0</v>
      </c>
      <c r="U45" s="41">
        <f t="shared" si="14"/>
        <v>0</v>
      </c>
      <c r="V45" s="41">
        <f t="shared" si="14"/>
        <v>0</v>
      </c>
      <c r="W45" s="45"/>
      <c r="X45" s="43"/>
      <c r="Y45" s="43"/>
      <c r="Z45" s="43"/>
      <c r="AA45" s="43"/>
      <c r="AB45" s="43"/>
      <c r="AC45" s="43"/>
      <c r="AD45" s="43"/>
    </row>
    <row r="46" spans="1:30" ht="15.95" customHeight="1" thickBot="1" x14ac:dyDescent="0.25">
      <c r="A46" s="43"/>
      <c r="B46" s="105" t="s">
        <v>24</v>
      </c>
      <c r="C46" s="102">
        <f t="shared" ref="C46:V46" si="15">COUNTIF(C$6:C$40,"=5")</f>
        <v>0</v>
      </c>
      <c r="D46" s="41">
        <f t="shared" si="15"/>
        <v>0</v>
      </c>
      <c r="E46" s="41">
        <f t="shared" si="15"/>
        <v>0</v>
      </c>
      <c r="F46" s="41">
        <f t="shared" si="15"/>
        <v>0</v>
      </c>
      <c r="G46" s="41">
        <f t="shared" si="15"/>
        <v>0</v>
      </c>
      <c r="H46" s="41">
        <f t="shared" si="15"/>
        <v>0</v>
      </c>
      <c r="I46" s="41">
        <f t="shared" si="15"/>
        <v>0</v>
      </c>
      <c r="J46" s="41">
        <f t="shared" si="15"/>
        <v>0</v>
      </c>
      <c r="K46" s="41">
        <f t="shared" si="15"/>
        <v>0</v>
      </c>
      <c r="L46" s="41">
        <f t="shared" si="15"/>
        <v>0</v>
      </c>
      <c r="M46" s="41">
        <f t="shared" si="15"/>
        <v>0</v>
      </c>
      <c r="N46" s="41">
        <f t="shared" si="15"/>
        <v>0</v>
      </c>
      <c r="O46" s="41">
        <f t="shared" si="15"/>
        <v>0</v>
      </c>
      <c r="P46" s="41">
        <f t="shared" si="15"/>
        <v>0</v>
      </c>
      <c r="Q46" s="41">
        <f t="shared" si="15"/>
        <v>0</v>
      </c>
      <c r="R46" s="41">
        <f t="shared" si="15"/>
        <v>0</v>
      </c>
      <c r="S46" s="41">
        <f t="shared" si="15"/>
        <v>0</v>
      </c>
      <c r="T46" s="41">
        <f t="shared" si="15"/>
        <v>0</v>
      </c>
      <c r="U46" s="41">
        <f t="shared" si="15"/>
        <v>0</v>
      </c>
      <c r="V46" s="41">
        <f t="shared" si="15"/>
        <v>0</v>
      </c>
      <c r="W46" s="45"/>
      <c r="X46" s="43"/>
      <c r="Y46" s="43"/>
      <c r="Z46" s="43"/>
      <c r="AA46" s="43"/>
      <c r="AB46" s="43"/>
      <c r="AC46" s="43"/>
      <c r="AD46" s="43"/>
    </row>
    <row r="47" spans="1:30" ht="15.95" customHeight="1" thickBot="1" x14ac:dyDescent="0.25">
      <c r="A47" s="43"/>
      <c r="B47" s="105" t="s">
        <v>25</v>
      </c>
      <c r="C47" s="102">
        <f t="shared" ref="C47:V47" si="16">COUNTIF(C$6:C$40,"=4")</f>
        <v>0</v>
      </c>
      <c r="D47" s="41">
        <f t="shared" si="16"/>
        <v>0</v>
      </c>
      <c r="E47" s="41">
        <f t="shared" si="16"/>
        <v>0</v>
      </c>
      <c r="F47" s="41">
        <f t="shared" si="16"/>
        <v>0</v>
      </c>
      <c r="G47" s="41">
        <f t="shared" si="16"/>
        <v>0</v>
      </c>
      <c r="H47" s="41">
        <f t="shared" si="16"/>
        <v>0</v>
      </c>
      <c r="I47" s="41">
        <f t="shared" si="16"/>
        <v>0</v>
      </c>
      <c r="J47" s="41">
        <f t="shared" si="16"/>
        <v>0</v>
      </c>
      <c r="K47" s="41">
        <f t="shared" si="16"/>
        <v>0</v>
      </c>
      <c r="L47" s="41">
        <f t="shared" si="16"/>
        <v>0</v>
      </c>
      <c r="M47" s="41">
        <f t="shared" si="16"/>
        <v>0</v>
      </c>
      <c r="N47" s="41">
        <f t="shared" si="16"/>
        <v>0</v>
      </c>
      <c r="O47" s="41">
        <f t="shared" si="16"/>
        <v>0</v>
      </c>
      <c r="P47" s="41">
        <f t="shared" si="16"/>
        <v>0</v>
      </c>
      <c r="Q47" s="41">
        <f t="shared" si="16"/>
        <v>0</v>
      </c>
      <c r="R47" s="41">
        <f t="shared" si="16"/>
        <v>0</v>
      </c>
      <c r="S47" s="41">
        <f t="shared" si="16"/>
        <v>0</v>
      </c>
      <c r="T47" s="41">
        <f t="shared" si="16"/>
        <v>0</v>
      </c>
      <c r="U47" s="41">
        <f t="shared" si="16"/>
        <v>0</v>
      </c>
      <c r="V47" s="41">
        <f t="shared" si="16"/>
        <v>0</v>
      </c>
      <c r="W47" s="44"/>
      <c r="X47" s="43"/>
      <c r="Y47" s="43"/>
      <c r="Z47" s="43"/>
      <c r="AA47" s="43"/>
      <c r="AB47" s="43"/>
      <c r="AC47" s="43"/>
      <c r="AD47" s="43"/>
    </row>
    <row r="48" spans="1:30" ht="15.95" customHeight="1" thickBot="1" x14ac:dyDescent="0.25">
      <c r="A48" s="43"/>
      <c r="B48" s="105" t="s">
        <v>26</v>
      </c>
      <c r="C48" s="102">
        <f t="shared" ref="C48:V48" si="17">COUNTIF(C$6:C$40,"=3")</f>
        <v>0</v>
      </c>
      <c r="D48" s="41">
        <f t="shared" si="17"/>
        <v>0</v>
      </c>
      <c r="E48" s="41">
        <f t="shared" si="17"/>
        <v>0</v>
      </c>
      <c r="F48" s="41">
        <f t="shared" si="17"/>
        <v>0</v>
      </c>
      <c r="G48" s="41">
        <f t="shared" si="17"/>
        <v>0</v>
      </c>
      <c r="H48" s="41">
        <f t="shared" si="17"/>
        <v>0</v>
      </c>
      <c r="I48" s="41">
        <f t="shared" si="17"/>
        <v>0</v>
      </c>
      <c r="J48" s="41">
        <f t="shared" si="17"/>
        <v>0</v>
      </c>
      <c r="K48" s="41">
        <f t="shared" si="17"/>
        <v>0</v>
      </c>
      <c r="L48" s="41">
        <f t="shared" si="17"/>
        <v>0</v>
      </c>
      <c r="M48" s="41">
        <f t="shared" si="17"/>
        <v>0</v>
      </c>
      <c r="N48" s="41">
        <f t="shared" si="17"/>
        <v>0</v>
      </c>
      <c r="O48" s="41">
        <f t="shared" si="17"/>
        <v>0</v>
      </c>
      <c r="P48" s="41">
        <f t="shared" si="17"/>
        <v>0</v>
      </c>
      <c r="Q48" s="41">
        <f t="shared" si="17"/>
        <v>0</v>
      </c>
      <c r="R48" s="41">
        <f t="shared" si="17"/>
        <v>0</v>
      </c>
      <c r="S48" s="41">
        <f t="shared" si="17"/>
        <v>0</v>
      </c>
      <c r="T48" s="41">
        <f t="shared" si="17"/>
        <v>0</v>
      </c>
      <c r="U48" s="41">
        <f t="shared" si="17"/>
        <v>0</v>
      </c>
      <c r="V48" s="41">
        <f t="shared" si="17"/>
        <v>0</v>
      </c>
      <c r="W48" s="44"/>
      <c r="X48" s="43"/>
      <c r="Y48" s="43"/>
      <c r="Z48" s="43"/>
      <c r="AA48" s="43"/>
      <c r="AB48" s="43"/>
      <c r="AC48" s="43"/>
      <c r="AD48" s="43"/>
    </row>
    <row r="49" spans="1:30" ht="15.95" customHeight="1" thickBot="1" x14ac:dyDescent="0.25">
      <c r="A49" s="43"/>
      <c r="B49" s="105" t="s">
        <v>27</v>
      </c>
      <c r="C49" s="102">
        <f t="shared" ref="C49:V49" si="18">COUNTIF(C$6:C$40,"=2")</f>
        <v>0</v>
      </c>
      <c r="D49" s="41">
        <f t="shared" si="18"/>
        <v>0</v>
      </c>
      <c r="E49" s="41">
        <f t="shared" si="18"/>
        <v>0</v>
      </c>
      <c r="F49" s="41">
        <f t="shared" si="18"/>
        <v>0</v>
      </c>
      <c r="G49" s="41">
        <f t="shared" si="18"/>
        <v>0</v>
      </c>
      <c r="H49" s="41">
        <f t="shared" si="18"/>
        <v>0</v>
      </c>
      <c r="I49" s="41">
        <f t="shared" si="18"/>
        <v>0</v>
      </c>
      <c r="J49" s="41">
        <f t="shared" si="18"/>
        <v>0</v>
      </c>
      <c r="K49" s="41">
        <f t="shared" si="18"/>
        <v>0</v>
      </c>
      <c r="L49" s="41">
        <f t="shared" si="18"/>
        <v>0</v>
      </c>
      <c r="M49" s="41">
        <f t="shared" si="18"/>
        <v>0</v>
      </c>
      <c r="N49" s="41">
        <f t="shared" si="18"/>
        <v>0</v>
      </c>
      <c r="O49" s="41">
        <f t="shared" si="18"/>
        <v>0</v>
      </c>
      <c r="P49" s="41">
        <f t="shared" si="18"/>
        <v>0</v>
      </c>
      <c r="Q49" s="41">
        <f t="shared" si="18"/>
        <v>0</v>
      </c>
      <c r="R49" s="41">
        <f t="shared" si="18"/>
        <v>0</v>
      </c>
      <c r="S49" s="41">
        <f t="shared" si="18"/>
        <v>0</v>
      </c>
      <c r="T49" s="41">
        <f t="shared" si="18"/>
        <v>0</v>
      </c>
      <c r="U49" s="41">
        <f t="shared" si="18"/>
        <v>0</v>
      </c>
      <c r="V49" s="41">
        <f t="shared" si="18"/>
        <v>0</v>
      </c>
      <c r="W49" s="44"/>
      <c r="X49" s="43"/>
      <c r="Y49" s="43"/>
      <c r="Z49" s="43"/>
      <c r="AA49" s="43"/>
      <c r="AB49" s="43"/>
      <c r="AC49" s="43"/>
      <c r="AD49" s="43"/>
    </row>
    <row r="50" spans="1:30" ht="15.95" customHeight="1" thickBot="1" x14ac:dyDescent="0.25">
      <c r="A50" s="43"/>
      <c r="B50" s="105" t="s">
        <v>28</v>
      </c>
      <c r="C50" s="103">
        <f t="shared" ref="C50:V50" si="19">COUNTIF(C$6:C$40,"=1")</f>
        <v>0</v>
      </c>
      <c r="D50" s="42">
        <f t="shared" si="19"/>
        <v>0</v>
      </c>
      <c r="E50" s="42">
        <f t="shared" si="19"/>
        <v>0</v>
      </c>
      <c r="F50" s="42">
        <f t="shared" si="19"/>
        <v>0</v>
      </c>
      <c r="G50" s="42">
        <f t="shared" si="19"/>
        <v>0</v>
      </c>
      <c r="H50" s="42">
        <f t="shared" si="19"/>
        <v>0</v>
      </c>
      <c r="I50" s="42">
        <f t="shared" si="19"/>
        <v>0</v>
      </c>
      <c r="J50" s="42">
        <f t="shared" si="19"/>
        <v>0</v>
      </c>
      <c r="K50" s="42">
        <f t="shared" si="19"/>
        <v>0</v>
      </c>
      <c r="L50" s="42">
        <f t="shared" si="19"/>
        <v>0</v>
      </c>
      <c r="M50" s="42">
        <f t="shared" si="19"/>
        <v>0</v>
      </c>
      <c r="N50" s="42">
        <f t="shared" si="19"/>
        <v>0</v>
      </c>
      <c r="O50" s="42">
        <f t="shared" si="19"/>
        <v>0</v>
      </c>
      <c r="P50" s="42">
        <f t="shared" si="19"/>
        <v>0</v>
      </c>
      <c r="Q50" s="42">
        <f t="shared" si="19"/>
        <v>0</v>
      </c>
      <c r="R50" s="42">
        <f t="shared" si="19"/>
        <v>0</v>
      </c>
      <c r="S50" s="42">
        <f t="shared" si="19"/>
        <v>0</v>
      </c>
      <c r="T50" s="42">
        <f t="shared" si="19"/>
        <v>0</v>
      </c>
      <c r="U50" s="42">
        <f t="shared" si="19"/>
        <v>0</v>
      </c>
      <c r="V50" s="42">
        <f t="shared" si="19"/>
        <v>0</v>
      </c>
      <c r="W50" s="44"/>
      <c r="X50" s="43"/>
      <c r="Y50" s="43"/>
      <c r="Z50" s="43"/>
      <c r="AA50" s="43"/>
      <c r="AB50" s="43"/>
      <c r="AC50" s="43"/>
      <c r="AD50" s="43"/>
    </row>
    <row r="51" spans="1:30" ht="15.95" customHeight="1" thickBot="1" x14ac:dyDescent="0.25">
      <c r="A51" s="43"/>
      <c r="B51" s="105" t="s">
        <v>30</v>
      </c>
      <c r="C51" s="46">
        <f t="shared" ref="C51:V51" si="20">COUNTIF(C$6:C$40,"н/а")</f>
        <v>0</v>
      </c>
      <c r="D51" s="47">
        <f t="shared" si="20"/>
        <v>0</v>
      </c>
      <c r="E51" s="47">
        <f t="shared" si="20"/>
        <v>0</v>
      </c>
      <c r="F51" s="47">
        <f t="shared" si="20"/>
        <v>0</v>
      </c>
      <c r="G51" s="47">
        <f t="shared" si="20"/>
        <v>0</v>
      </c>
      <c r="H51" s="47">
        <f t="shared" si="20"/>
        <v>0</v>
      </c>
      <c r="I51" s="47">
        <f t="shared" si="20"/>
        <v>0</v>
      </c>
      <c r="J51" s="47">
        <f t="shared" si="20"/>
        <v>0</v>
      </c>
      <c r="K51" s="47">
        <f t="shared" si="20"/>
        <v>0</v>
      </c>
      <c r="L51" s="47">
        <f t="shared" si="20"/>
        <v>0</v>
      </c>
      <c r="M51" s="47">
        <f t="shared" si="20"/>
        <v>0</v>
      </c>
      <c r="N51" s="47">
        <f t="shared" si="20"/>
        <v>0</v>
      </c>
      <c r="O51" s="47">
        <f t="shared" si="20"/>
        <v>0</v>
      </c>
      <c r="P51" s="47">
        <f t="shared" si="20"/>
        <v>0</v>
      </c>
      <c r="Q51" s="47">
        <f t="shared" si="20"/>
        <v>0</v>
      </c>
      <c r="R51" s="47">
        <f t="shared" si="20"/>
        <v>0</v>
      </c>
      <c r="S51" s="47">
        <f t="shared" si="20"/>
        <v>0</v>
      </c>
      <c r="T51" s="47">
        <f t="shared" si="20"/>
        <v>0</v>
      </c>
      <c r="U51" s="47">
        <f t="shared" si="20"/>
        <v>0</v>
      </c>
      <c r="V51" s="47">
        <f t="shared" si="20"/>
        <v>0</v>
      </c>
      <c r="W51" s="44"/>
      <c r="X51" s="43"/>
      <c r="Y51" s="43"/>
      <c r="Z51" s="43"/>
      <c r="AA51" s="43"/>
      <c r="AB51" s="43"/>
      <c r="AC51" s="43"/>
      <c r="AD51" s="43"/>
    </row>
    <row r="52" spans="1:30" ht="15.95" customHeight="1" thickBot="1" x14ac:dyDescent="0.25">
      <c r="A52" s="43"/>
      <c r="B52" s="105" t="s">
        <v>72</v>
      </c>
      <c r="C52" s="108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47">
        <f>COUNTIF(U$6:U$40,"зач")</f>
        <v>0</v>
      </c>
      <c r="V52" s="61"/>
      <c r="W52" s="44"/>
      <c r="X52" s="43"/>
      <c r="Y52" s="43"/>
      <c r="Z52" s="43"/>
      <c r="AA52" s="43"/>
      <c r="AB52" s="43"/>
      <c r="AC52" s="43"/>
      <c r="AD52" s="43"/>
    </row>
    <row r="53" spans="1:30" ht="15.95" customHeight="1" thickBot="1" x14ac:dyDescent="0.25">
      <c r="A53" s="43"/>
      <c r="B53" s="107" t="s">
        <v>57</v>
      </c>
      <c r="C53" s="48" t="e">
        <f t="shared" ref="C53:V53" si="21">(C41*10+C42*9+C43*8+C44*7+C45*6+C46*5+C47*4+C48*3+C49*2+C50*1)/SUM(C41:C51)</f>
        <v>#DIV/0!</v>
      </c>
      <c r="D53" s="48" t="e">
        <f t="shared" si="21"/>
        <v>#DIV/0!</v>
      </c>
      <c r="E53" s="48" t="e">
        <f t="shared" si="21"/>
        <v>#DIV/0!</v>
      </c>
      <c r="F53" s="48" t="e">
        <f t="shared" si="21"/>
        <v>#DIV/0!</v>
      </c>
      <c r="G53" s="48" t="e">
        <f t="shared" si="21"/>
        <v>#DIV/0!</v>
      </c>
      <c r="H53" s="48" t="e">
        <f t="shared" si="21"/>
        <v>#DIV/0!</v>
      </c>
      <c r="I53" s="48" t="e">
        <f t="shared" si="21"/>
        <v>#DIV/0!</v>
      </c>
      <c r="J53" s="48" t="e">
        <f t="shared" si="21"/>
        <v>#DIV/0!</v>
      </c>
      <c r="K53" s="48" t="e">
        <f t="shared" si="21"/>
        <v>#DIV/0!</v>
      </c>
      <c r="L53" s="48" t="e">
        <f t="shared" si="21"/>
        <v>#DIV/0!</v>
      </c>
      <c r="M53" s="48" t="e">
        <f t="shared" si="21"/>
        <v>#DIV/0!</v>
      </c>
      <c r="N53" s="48" t="e">
        <f t="shared" si="21"/>
        <v>#DIV/0!</v>
      </c>
      <c r="O53" s="48" t="e">
        <f t="shared" si="21"/>
        <v>#DIV/0!</v>
      </c>
      <c r="P53" s="48" t="e">
        <f t="shared" si="21"/>
        <v>#DIV/0!</v>
      </c>
      <c r="Q53" s="48" t="e">
        <f t="shared" si="21"/>
        <v>#DIV/0!</v>
      </c>
      <c r="R53" s="48" t="e">
        <f t="shared" si="21"/>
        <v>#DIV/0!</v>
      </c>
      <c r="S53" s="48" t="e">
        <f t="shared" si="21"/>
        <v>#DIV/0!</v>
      </c>
      <c r="T53" s="48" t="e">
        <f t="shared" si="21"/>
        <v>#DIV/0!</v>
      </c>
      <c r="U53" s="48" t="e">
        <f t="shared" si="21"/>
        <v>#DIV/0!</v>
      </c>
      <c r="V53" s="48" t="e">
        <f t="shared" si="21"/>
        <v>#DIV/0!</v>
      </c>
      <c r="W53" s="43"/>
      <c r="X53" s="43"/>
      <c r="Y53" s="43"/>
      <c r="Z53" s="43"/>
      <c r="AA53" s="43"/>
      <c r="AB53" s="43"/>
      <c r="AC53" s="43"/>
      <c r="AD53" s="43"/>
    </row>
    <row r="54" spans="1:30" ht="15.95" customHeight="1" thickBot="1" x14ac:dyDescent="0.25">
      <c r="A54" s="43"/>
      <c r="B54" s="107" t="s">
        <v>59</v>
      </c>
      <c r="C54" s="49" t="e">
        <f>SUM(C41:C44)/SUM(C41:C51)</f>
        <v>#DIV/0!</v>
      </c>
      <c r="D54" s="49" t="e">
        <f>SUM(D41:D44)/SUM(D41:D51)</f>
        <v>#DIV/0!</v>
      </c>
      <c r="E54" s="49" t="e">
        <f t="shared" ref="E54:V54" si="22">SUM(E41:E44)/SUM(E41:E51)</f>
        <v>#DIV/0!</v>
      </c>
      <c r="F54" s="49" t="e">
        <f t="shared" si="22"/>
        <v>#DIV/0!</v>
      </c>
      <c r="G54" s="49" t="e">
        <f t="shared" si="22"/>
        <v>#DIV/0!</v>
      </c>
      <c r="H54" s="49" t="e">
        <f t="shared" si="22"/>
        <v>#DIV/0!</v>
      </c>
      <c r="I54" s="49" t="e">
        <f t="shared" si="22"/>
        <v>#DIV/0!</v>
      </c>
      <c r="J54" s="49" t="e">
        <f t="shared" si="22"/>
        <v>#DIV/0!</v>
      </c>
      <c r="K54" s="49" t="e">
        <f>SUM(K41:K44)/SUM(K41:K51)</f>
        <v>#DIV/0!</v>
      </c>
      <c r="L54" s="49" t="e">
        <f t="shared" si="22"/>
        <v>#DIV/0!</v>
      </c>
      <c r="M54" s="49" t="e">
        <f t="shared" si="22"/>
        <v>#DIV/0!</v>
      </c>
      <c r="N54" s="49" t="e">
        <f t="shared" si="22"/>
        <v>#DIV/0!</v>
      </c>
      <c r="O54" s="49" t="e">
        <f t="shared" si="22"/>
        <v>#DIV/0!</v>
      </c>
      <c r="P54" s="49" t="e">
        <f t="shared" si="22"/>
        <v>#DIV/0!</v>
      </c>
      <c r="Q54" s="49" t="e">
        <f t="shared" si="22"/>
        <v>#DIV/0!</v>
      </c>
      <c r="R54" s="49" t="e">
        <f t="shared" si="22"/>
        <v>#DIV/0!</v>
      </c>
      <c r="S54" s="49" t="e">
        <f t="shared" si="22"/>
        <v>#DIV/0!</v>
      </c>
      <c r="T54" s="49" t="e">
        <f t="shared" si="22"/>
        <v>#DIV/0!</v>
      </c>
      <c r="U54" s="49" t="e">
        <f t="shared" si="22"/>
        <v>#DIV/0!</v>
      </c>
      <c r="V54" s="49" t="e">
        <f t="shared" si="22"/>
        <v>#DIV/0!</v>
      </c>
      <c r="W54" s="43"/>
      <c r="X54" s="43"/>
      <c r="Y54" s="43"/>
      <c r="Z54" s="43"/>
      <c r="AA54" s="43"/>
      <c r="AB54" s="43"/>
      <c r="AC54" s="43"/>
      <c r="AD54" s="43"/>
    </row>
    <row r="55" spans="1:30" ht="15.95" customHeight="1" thickBot="1" x14ac:dyDescent="0.25">
      <c r="A55" s="43"/>
      <c r="B55" s="107" t="s">
        <v>58</v>
      </c>
      <c r="C55" s="60" t="e">
        <f t="shared" ref="C55:V55" si="23">(COUNTIF(C6:C40,"=10")*100%+COUNTIF(C6:C40,"=9")*96%+COUNTIF(C6:C40,"=8")*90%+COUNTIF(C6:C40,"=7")*74%+COUNTIF(C6:C40,"=6")*55%+COUNTIF(C6:C40,"=5")*45%+COUNTIF(C6:C40,"=4")*40%+COUNTIF(C6:C40,"=3")*32%+COUNTIF(C6:C40,"=2")*20%+COUNTIF(C6:C40,"=1")*12%)/COUNTIF(C6:C40,"&gt;0")</f>
        <v>#DIV/0!</v>
      </c>
      <c r="D55" s="60" t="e">
        <f t="shared" si="23"/>
        <v>#DIV/0!</v>
      </c>
      <c r="E55" s="60" t="e">
        <f t="shared" si="23"/>
        <v>#DIV/0!</v>
      </c>
      <c r="F55" s="60" t="e">
        <f t="shared" si="23"/>
        <v>#DIV/0!</v>
      </c>
      <c r="G55" s="60" t="e">
        <f t="shared" si="23"/>
        <v>#DIV/0!</v>
      </c>
      <c r="H55" s="60" t="e">
        <f t="shared" si="23"/>
        <v>#DIV/0!</v>
      </c>
      <c r="I55" s="60" t="e">
        <f t="shared" si="23"/>
        <v>#DIV/0!</v>
      </c>
      <c r="J55" s="60" t="e">
        <f t="shared" si="23"/>
        <v>#DIV/0!</v>
      </c>
      <c r="K55" s="60" t="e">
        <f t="shared" si="23"/>
        <v>#DIV/0!</v>
      </c>
      <c r="L55" s="60" t="e">
        <f t="shared" si="23"/>
        <v>#DIV/0!</v>
      </c>
      <c r="M55" s="60" t="e">
        <f t="shared" si="23"/>
        <v>#DIV/0!</v>
      </c>
      <c r="N55" s="60" t="e">
        <f t="shared" si="23"/>
        <v>#DIV/0!</v>
      </c>
      <c r="O55" s="60" t="e">
        <f t="shared" si="23"/>
        <v>#DIV/0!</v>
      </c>
      <c r="P55" s="60" t="e">
        <f t="shared" si="23"/>
        <v>#DIV/0!</v>
      </c>
      <c r="Q55" s="60" t="e">
        <f t="shared" si="23"/>
        <v>#DIV/0!</v>
      </c>
      <c r="R55" s="60" t="e">
        <f t="shared" si="23"/>
        <v>#DIV/0!</v>
      </c>
      <c r="S55" s="60" t="e">
        <f t="shared" si="23"/>
        <v>#DIV/0!</v>
      </c>
      <c r="T55" s="60" t="e">
        <f t="shared" si="23"/>
        <v>#DIV/0!</v>
      </c>
      <c r="U55" s="60" t="e">
        <f t="shared" si="23"/>
        <v>#DIV/0!</v>
      </c>
      <c r="V55" s="62" t="e">
        <f t="shared" si="23"/>
        <v>#DIV/0!</v>
      </c>
      <c r="W55" s="43"/>
      <c r="X55" s="43"/>
      <c r="Y55" s="43"/>
      <c r="Z55" s="43"/>
      <c r="AA55" s="43"/>
      <c r="AB55" s="43"/>
      <c r="AC55" s="43"/>
      <c r="AD55" s="43"/>
    </row>
    <row r="56" spans="1:30" ht="15.95" customHeight="1" x14ac:dyDescent="0.2"/>
  </sheetData>
  <mergeCells count="4">
    <mergeCell ref="A1:AA1"/>
    <mergeCell ref="A2:AA2"/>
    <mergeCell ref="A3:AA3"/>
    <mergeCell ref="A4:AA4"/>
  </mergeCells>
  <phoneticPr fontId="7" type="noConversion"/>
  <pageMargins left="0.15748031496062992" right="0.15748031496062992" top="0.39370078740157483" bottom="0.39370078740157483" header="0" footer="0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8"/>
  <sheetViews>
    <sheetView workbookViewId="0">
      <selection activeCell="L16" sqref="L16"/>
    </sheetView>
  </sheetViews>
  <sheetFormatPr defaultRowHeight="12.75" x14ac:dyDescent="0.2"/>
  <cols>
    <col min="1" max="1" width="9.5703125" customWidth="1"/>
    <col min="2" max="2" width="10.85546875" customWidth="1"/>
    <col min="3" max="3" width="11.140625" customWidth="1"/>
    <col min="4" max="4" width="10" customWidth="1"/>
    <col min="5" max="5" width="21.5703125" customWidth="1"/>
    <col min="6" max="6" width="9.28515625" customWidth="1"/>
    <col min="7" max="7" width="10" customWidth="1"/>
    <col min="8" max="8" width="9.28515625" customWidth="1"/>
    <col min="9" max="9" width="5.85546875" customWidth="1"/>
    <col min="10" max="10" width="8.85546875" customWidth="1"/>
    <col min="11" max="11" width="5.28515625" customWidth="1"/>
    <col min="12" max="12" width="8.85546875" customWidth="1"/>
    <col min="13" max="13" width="5.28515625" customWidth="1"/>
  </cols>
  <sheetData>
    <row r="1" spans="1:12" ht="12.75" customHeight="1" x14ac:dyDescent="0.2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30" customHeight="1" thickBo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37.25" customHeight="1" thickBot="1" x14ac:dyDescent="0.25">
      <c r="A3" s="1"/>
      <c r="B3" s="148" t="s">
        <v>35</v>
      </c>
      <c r="C3" s="145" t="s">
        <v>36</v>
      </c>
      <c r="D3" s="145" t="s">
        <v>71</v>
      </c>
      <c r="E3" s="141" t="s">
        <v>33</v>
      </c>
      <c r="F3" s="145" t="s">
        <v>34</v>
      </c>
      <c r="G3" s="145" t="s">
        <v>63</v>
      </c>
      <c r="H3" s="140" t="s">
        <v>32</v>
      </c>
      <c r="I3" s="139" t="s">
        <v>56</v>
      </c>
      <c r="J3" s="139" t="s">
        <v>74</v>
      </c>
      <c r="K3" s="147" t="s">
        <v>69</v>
      </c>
      <c r="L3" s="147" t="s">
        <v>70</v>
      </c>
    </row>
    <row r="4" spans="1:12" ht="18" customHeight="1" thickBot="1" x14ac:dyDescent="0.25">
      <c r="B4" s="148"/>
      <c r="C4" s="145"/>
      <c r="D4" s="145"/>
      <c r="E4" s="141"/>
      <c r="F4" s="145"/>
      <c r="G4" s="145"/>
      <c r="H4" s="140"/>
      <c r="I4" s="139"/>
      <c r="J4" s="139"/>
      <c r="K4" s="147"/>
      <c r="L4" s="147"/>
    </row>
    <row r="5" spans="1:12" ht="15.95" customHeight="1" thickBot="1" x14ac:dyDescent="0.25">
      <c r="B5" s="135">
        <f>($G$5*10+$G$6*9+$G$7*8+$G$8*7+$G$9*6+$G$10*5+$G$11*4+$G$12*3+$G$13*2+$G$14*1)/$G$20</f>
        <v>0</v>
      </c>
      <c r="C5" s="137">
        <f>($G$5*100%+$G$6*96%+$G$7*90%+$G$8*74%+$G$9*55%+$G$10*45%+$G$11*40%+$G$12*32%+$G$13*20%+$G$14*12)/$G$20</f>
        <v>0</v>
      </c>
      <c r="D5" s="136">
        <f>COUNTIF('Ведомость III'!Y6:Y40,"&gt;=7")/$G$20</f>
        <v>0</v>
      </c>
      <c r="E5" s="124" t="s">
        <v>38</v>
      </c>
      <c r="F5" s="140">
        <f>G5+G6</f>
        <v>0</v>
      </c>
      <c r="G5" s="26">
        <f>COUNTIF('Ведомость III'!$Y$6:$Y$40,"=10")</f>
        <v>0</v>
      </c>
      <c r="H5" s="7" t="s">
        <v>19</v>
      </c>
      <c r="I5" s="71">
        <f>COUNTIF('Ведомость III'!$X$6:$X$40,"&gt;=10")</f>
        <v>0</v>
      </c>
      <c r="J5" s="142">
        <f>(I5+I6+I7+I8)/G20</f>
        <v>0</v>
      </c>
      <c r="K5" s="26">
        <f>COUNTIF('Ведомость III'!$AB$6:$AB$40,"&gt;=9,5")</f>
        <v>0</v>
      </c>
      <c r="L5" s="136">
        <f>COUNTIF('Ведомость III'!AB6:AB40,"&gt;=6,5")/$G$20</f>
        <v>0</v>
      </c>
    </row>
    <row r="6" spans="1:12" ht="15.95" customHeight="1" thickBot="1" x14ac:dyDescent="0.25">
      <c r="B6" s="135"/>
      <c r="C6" s="137"/>
      <c r="D6" s="136"/>
      <c r="E6" s="124"/>
      <c r="F6" s="140"/>
      <c r="G6" s="26">
        <f>COUNTIF('Ведомость III'!$Y$6:$Y$40,"=9")</f>
        <v>0</v>
      </c>
      <c r="H6" s="7" t="s">
        <v>20</v>
      </c>
      <c r="I6" s="71">
        <f>COUNTIF('Ведомость III'!$X$6:$X$40,"&gt;=9")-I5</f>
        <v>0</v>
      </c>
      <c r="J6" s="143"/>
      <c r="K6" s="116">
        <f>COUNTIF('Ведомость III'!$AB$6:$AB$40,"&gt;=8,5")-K5</f>
        <v>0</v>
      </c>
      <c r="L6" s="136"/>
    </row>
    <row r="7" spans="1:12" ht="15.95" customHeight="1" thickBot="1" x14ac:dyDescent="0.25">
      <c r="B7" s="135"/>
      <c r="C7" s="137"/>
      <c r="D7" s="136"/>
      <c r="E7" s="124" t="s">
        <v>39</v>
      </c>
      <c r="F7" s="140">
        <f>G7+G8</f>
        <v>0</v>
      </c>
      <c r="G7" s="26">
        <f>COUNTIF('Ведомость III'!$Y$6:$Y$40,"=8")</f>
        <v>0</v>
      </c>
      <c r="H7" s="7" t="s">
        <v>21</v>
      </c>
      <c r="I7" s="71">
        <f>COUNTIF('Ведомость III'!$X$6:$X$40,"&gt;=8")-I6-I5</f>
        <v>0</v>
      </c>
      <c r="J7" s="143"/>
      <c r="K7" s="116">
        <f>COUNTIF('Ведомость III'!$AB$6:$AB$40,"&gt;=7,5")-K6-K5</f>
        <v>0</v>
      </c>
      <c r="L7" s="136"/>
    </row>
    <row r="8" spans="1:12" ht="15.95" customHeight="1" thickBot="1" x14ac:dyDescent="0.25">
      <c r="B8" s="135"/>
      <c r="C8" s="137"/>
      <c r="D8" s="136"/>
      <c r="E8" s="124"/>
      <c r="F8" s="140"/>
      <c r="G8" s="26">
        <f>COUNTIF('Ведомость III'!$Y$6:$Y$40,"=7")</f>
        <v>0</v>
      </c>
      <c r="H8" s="7" t="s">
        <v>22</v>
      </c>
      <c r="I8" s="71">
        <f>COUNTIF('Ведомость III'!$X$6:$X$40,"&gt;=7")-I7-I6-I5</f>
        <v>0</v>
      </c>
      <c r="J8" s="143"/>
      <c r="K8" s="116">
        <f>COUNTIF('Ведомость III'!$AB$6:$AB$40,"&gt;=6,5")-K7-K6-K5</f>
        <v>0</v>
      </c>
      <c r="L8" s="136"/>
    </row>
    <row r="9" spans="1:12" ht="15.95" customHeight="1" thickBot="1" x14ac:dyDescent="0.25">
      <c r="B9" s="135"/>
      <c r="C9" s="137"/>
      <c r="D9" s="136"/>
      <c r="E9" s="124" t="s">
        <v>40</v>
      </c>
      <c r="F9" s="140">
        <f>G9+G10</f>
        <v>0</v>
      </c>
      <c r="G9" s="26">
        <f>COUNTIF('Ведомость III'!$Y$6:$Y$40,"=6")</f>
        <v>0</v>
      </c>
      <c r="H9" s="7" t="s">
        <v>23</v>
      </c>
      <c r="I9" s="71">
        <f>COUNTIF('Ведомость III'!$X$6:$X$40,"&gt;=6")-I8-I7-I6-I5</f>
        <v>0</v>
      </c>
      <c r="J9" s="143"/>
      <c r="K9" s="116">
        <f>COUNTIF('Ведомость III'!$AB$6:$AB$40,"&gt;=5,5")-K8-K7-K6-K5</f>
        <v>0</v>
      </c>
      <c r="L9" s="136"/>
    </row>
    <row r="10" spans="1:12" ht="15.95" customHeight="1" thickBot="1" x14ac:dyDescent="0.25">
      <c r="B10" s="135"/>
      <c r="C10" s="137"/>
      <c r="D10" s="136"/>
      <c r="E10" s="124"/>
      <c r="F10" s="140"/>
      <c r="G10" s="26">
        <f>COUNTIF('Ведомость III'!$Y$6:$Y$40,"=5")</f>
        <v>0</v>
      </c>
      <c r="H10" s="7" t="s">
        <v>24</v>
      </c>
      <c r="I10" s="71">
        <f>COUNTIF('Ведомость III'!$X$6:$X$40,"&gt;=5")-I9-I8-I7-I6-I5</f>
        <v>0</v>
      </c>
      <c r="J10" s="143"/>
      <c r="K10" s="116">
        <f>COUNTIF('Ведомость III'!$AB$6:$AB$40,"&gt;=4,5")-K9-K8-K7-K6-K5</f>
        <v>0</v>
      </c>
      <c r="L10" s="136"/>
    </row>
    <row r="11" spans="1:12" ht="15.95" customHeight="1" thickBot="1" x14ac:dyDescent="0.25">
      <c r="B11" s="135"/>
      <c r="C11" s="137"/>
      <c r="D11" s="136"/>
      <c r="E11" s="124" t="s">
        <v>41</v>
      </c>
      <c r="F11" s="140">
        <f>G11+G12</f>
        <v>0</v>
      </c>
      <c r="G11" s="26">
        <f>COUNTIF('Ведомость III'!$Y$6:$Y$40,"=4")</f>
        <v>0</v>
      </c>
      <c r="H11" s="7" t="s">
        <v>25</v>
      </c>
      <c r="I11" s="71">
        <f>COUNTIF('Ведомость III'!$X$6:$X$40,"&gt;=4")-I10-I9-I8-I7-I6-I5</f>
        <v>0</v>
      </c>
      <c r="J11" s="143"/>
      <c r="K11" s="116">
        <f>COUNTIF('Ведомость III'!$AB$6:$AB$40,"&gt;=3,5")-K10-K9-K8-K7-K6-K5</f>
        <v>0</v>
      </c>
      <c r="L11" s="136"/>
    </row>
    <row r="12" spans="1:12" ht="15.95" customHeight="1" thickBot="1" x14ac:dyDescent="0.25">
      <c r="B12" s="135"/>
      <c r="C12" s="137"/>
      <c r="D12" s="136"/>
      <c r="E12" s="124"/>
      <c r="F12" s="140"/>
      <c r="G12" s="26">
        <f>COUNTIF('Ведомость III'!$Y$6:$Y$40,"=3")</f>
        <v>0</v>
      </c>
      <c r="H12" s="7" t="s">
        <v>26</v>
      </c>
      <c r="I12" s="71">
        <f>COUNTIF('Ведомость III'!$X$6:$X$40,"&gt;=3")-I11-I10-I9-I8-I7-I6-I5</f>
        <v>0</v>
      </c>
      <c r="J12" s="143"/>
      <c r="K12" s="116">
        <f>COUNTIF('Ведомость III'!$AB$6:$AB$40,"&gt;=2,5")-K11-K10-K9-K8-K7-K6-K5</f>
        <v>0</v>
      </c>
      <c r="L12" s="136"/>
    </row>
    <row r="13" spans="1:12" ht="15.95" customHeight="1" thickBot="1" x14ac:dyDescent="0.25">
      <c r="B13" s="135"/>
      <c r="C13" s="137"/>
      <c r="D13" s="136"/>
      <c r="E13" s="125" t="s">
        <v>42</v>
      </c>
      <c r="F13" s="141">
        <f>G13+G14</f>
        <v>0</v>
      </c>
      <c r="G13" s="26">
        <f>COUNTIF('Ведомость III'!$Y$6:$Y$40,"=2")</f>
        <v>0</v>
      </c>
      <c r="H13" s="7" t="s">
        <v>27</v>
      </c>
      <c r="I13" s="71">
        <f>COUNTIF('Ведомость III'!$X$6:$X$40,"&gt;=2")-I12-I11-I10-I9-I8-I7-I6-I5</f>
        <v>0</v>
      </c>
      <c r="J13" s="143"/>
      <c r="K13" s="26"/>
      <c r="L13" s="136"/>
    </row>
    <row r="14" spans="1:12" ht="15.95" customHeight="1" thickBot="1" x14ac:dyDescent="0.25">
      <c r="B14" s="135"/>
      <c r="C14" s="137"/>
      <c r="D14" s="136"/>
      <c r="E14" s="125"/>
      <c r="F14" s="141"/>
      <c r="G14" s="26">
        <f>COUNTIF('Ведомость III'!$Y$6:$Y$40,"=1")</f>
        <v>0</v>
      </c>
      <c r="H14" s="7" t="s">
        <v>28</v>
      </c>
      <c r="I14" s="71">
        <f>COUNTIF('Ведомость III'!$X$6:$X$40,"&gt;=1")-I13-I12-I11-I10-I9-I8-I7-I6-I5</f>
        <v>0</v>
      </c>
      <c r="J14" s="143"/>
      <c r="K14" s="26"/>
      <c r="L14" s="136"/>
    </row>
    <row r="15" spans="1:12" ht="15.95" customHeight="1" thickBot="1" x14ac:dyDescent="0.25">
      <c r="B15" s="135"/>
      <c r="C15" s="137"/>
      <c r="D15" s="136"/>
      <c r="E15" s="5"/>
      <c r="F15" s="5"/>
      <c r="G15" s="26"/>
      <c r="H15" s="7" t="s">
        <v>29</v>
      </c>
      <c r="I15" s="71">
        <f>COUNTIF('Ведомость III'!$X$6:$X$40,"&gt;=0")-I14-I13-I12-I11-I10-I9-I8-I7-I6-I5</f>
        <v>35</v>
      </c>
      <c r="J15" s="144"/>
      <c r="K15" s="70"/>
      <c r="L15" s="136"/>
    </row>
    <row r="16" spans="1:12" ht="15.95" customHeight="1" thickBot="1" x14ac:dyDescent="0.25">
      <c r="B16" s="128"/>
      <c r="C16" s="129"/>
      <c r="D16" s="129"/>
      <c r="E16" s="130"/>
      <c r="F16" s="69"/>
      <c r="G16" s="67">
        <f>COUNTIF('Ведомость III'!$Y$6:$Y$40,"=н/а")</f>
        <v>0</v>
      </c>
      <c r="H16" s="8" t="s">
        <v>43</v>
      </c>
      <c r="I16" s="66"/>
      <c r="J16" s="66"/>
    </row>
    <row r="17" spans="1:15" ht="15.95" customHeight="1" thickBot="1" x14ac:dyDescent="0.25">
      <c r="B17" s="131"/>
      <c r="C17" s="132"/>
      <c r="D17" s="132"/>
      <c r="E17" s="133"/>
      <c r="F17" s="114"/>
      <c r="G17" s="28">
        <f>G20</f>
        <v>26</v>
      </c>
      <c r="H17" s="8" t="s">
        <v>44</v>
      </c>
      <c r="I17" s="66"/>
      <c r="J17" s="66"/>
    </row>
    <row r="18" spans="1:15" ht="15.95" customHeight="1" thickBo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5" ht="15.95" customHeight="1" x14ac:dyDescent="0.2">
      <c r="A19" s="134" t="s">
        <v>64</v>
      </c>
      <c r="B19" s="134"/>
      <c r="C19" s="134"/>
      <c r="D19" s="134"/>
      <c r="E19" s="134"/>
      <c r="F19" s="115"/>
      <c r="G19" s="53">
        <v>26</v>
      </c>
      <c r="H19" s="4"/>
      <c r="I19" s="4"/>
      <c r="J19" s="4"/>
      <c r="K19" s="2"/>
    </row>
    <row r="20" spans="1:15" ht="15.95" customHeight="1" thickBot="1" x14ac:dyDescent="0.25">
      <c r="A20" s="134" t="s">
        <v>45</v>
      </c>
      <c r="B20" s="134"/>
      <c r="C20" s="134"/>
      <c r="D20" s="134"/>
      <c r="E20" s="134"/>
      <c r="F20" s="115"/>
      <c r="G20" s="14">
        <v>26</v>
      </c>
      <c r="H20" s="4"/>
      <c r="I20" s="4"/>
      <c r="J20" s="4"/>
      <c r="K20" s="2"/>
    </row>
    <row r="21" spans="1:15" ht="13.5" thickBo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2"/>
    </row>
    <row r="22" spans="1:15" ht="15.95" customHeight="1" thickBot="1" x14ac:dyDescent="0.25">
      <c r="A22" s="123" t="s">
        <v>46</v>
      </c>
      <c r="B22" s="123"/>
      <c r="C22" s="5"/>
      <c r="D22" s="4"/>
      <c r="E22" s="4"/>
      <c r="F22" s="4"/>
      <c r="G22" s="4"/>
      <c r="H22" s="4"/>
      <c r="I22" s="4"/>
      <c r="J22" s="4"/>
      <c r="K22" s="2"/>
    </row>
    <row r="23" spans="1:15" ht="15.95" customHeight="1" x14ac:dyDescent="0.2">
      <c r="A23" s="123" t="s">
        <v>47</v>
      </c>
      <c r="B23" s="123"/>
      <c r="C23" s="127"/>
      <c r="D23" s="127"/>
      <c r="E23" s="127"/>
      <c r="F23" s="127"/>
      <c r="G23" s="118"/>
      <c r="H23" s="4"/>
      <c r="I23" s="4"/>
      <c r="J23" s="4"/>
      <c r="K23" s="138"/>
      <c r="L23" s="138"/>
      <c r="M23" s="138"/>
      <c r="N23" s="138"/>
      <c r="O23" s="138"/>
    </row>
    <row r="24" spans="1:15" ht="15.95" customHeight="1" x14ac:dyDescent="0.2">
      <c r="A24" s="123" t="s">
        <v>61</v>
      </c>
      <c r="B24" s="123"/>
      <c r="C24" s="126"/>
      <c r="D24" s="126"/>
      <c r="E24" s="126"/>
      <c r="F24" s="126"/>
      <c r="G24" s="112"/>
      <c r="H24" s="4"/>
      <c r="I24" s="4"/>
      <c r="J24" s="4"/>
      <c r="K24" s="126"/>
      <c r="L24" s="126"/>
      <c r="M24" s="126"/>
      <c r="N24" s="126"/>
      <c r="O24" s="126"/>
    </row>
    <row r="25" spans="1:15" ht="15.95" customHeight="1" x14ac:dyDescent="0.2">
      <c r="A25" s="123" t="s">
        <v>48</v>
      </c>
      <c r="B25" s="123"/>
      <c r="C25" s="126"/>
      <c r="D25" s="126"/>
      <c r="E25" s="126"/>
      <c r="F25" s="126"/>
      <c r="G25" s="113"/>
      <c r="H25" s="4"/>
      <c r="I25" s="4"/>
      <c r="J25" s="4"/>
      <c r="K25" s="126"/>
      <c r="L25" s="126"/>
      <c r="M25" s="126"/>
      <c r="N25" s="126"/>
      <c r="O25" s="126"/>
    </row>
    <row r="26" spans="1:15" ht="20.100000000000001" customHeight="1" thickBo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2"/>
    </row>
    <row r="27" spans="1:15" ht="15.95" customHeight="1" thickBot="1" x14ac:dyDescent="0.25">
      <c r="A27" s="123" t="s">
        <v>49</v>
      </c>
      <c r="B27" s="123"/>
      <c r="C27" s="5"/>
      <c r="D27" s="4"/>
      <c r="E27" s="4"/>
      <c r="F27" s="4"/>
      <c r="G27" s="4"/>
      <c r="H27" s="4"/>
      <c r="I27" s="4"/>
      <c r="J27" s="4"/>
      <c r="K27" s="2"/>
    </row>
    <row r="28" spans="1:15" ht="15.95" customHeight="1" x14ac:dyDescent="0.2">
      <c r="A28" s="123" t="s">
        <v>47</v>
      </c>
      <c r="B28" s="123"/>
      <c r="C28" s="127"/>
      <c r="D28" s="127"/>
      <c r="E28" s="127"/>
      <c r="F28" s="127"/>
      <c r="G28" s="118"/>
      <c r="H28" s="4"/>
      <c r="I28" s="4"/>
      <c r="J28" s="4"/>
      <c r="K28" s="138"/>
      <c r="L28" s="138"/>
      <c r="M28" s="138"/>
      <c r="N28" s="138"/>
      <c r="O28" s="138"/>
    </row>
    <row r="29" spans="1:15" ht="15.95" customHeight="1" x14ac:dyDescent="0.2">
      <c r="A29" s="123" t="s">
        <v>61</v>
      </c>
      <c r="B29" s="123"/>
      <c r="C29" s="126"/>
      <c r="D29" s="126"/>
      <c r="E29" s="126"/>
      <c r="F29" s="126"/>
      <c r="G29" s="112"/>
      <c r="H29" s="4"/>
      <c r="I29" s="4"/>
      <c r="J29" s="4"/>
      <c r="K29" s="126"/>
      <c r="L29" s="126"/>
      <c r="M29" s="126"/>
      <c r="N29" s="126"/>
      <c r="O29" s="126"/>
    </row>
    <row r="30" spans="1:15" ht="15.95" customHeight="1" x14ac:dyDescent="0.2">
      <c r="A30" s="123" t="s">
        <v>48</v>
      </c>
      <c r="B30" s="123"/>
      <c r="C30" s="149"/>
      <c r="D30" s="126"/>
      <c r="E30" s="126"/>
      <c r="F30" s="126"/>
      <c r="G30" s="113"/>
      <c r="H30" s="4"/>
      <c r="I30" s="4"/>
      <c r="J30" s="4"/>
      <c r="K30" s="126"/>
      <c r="L30" s="126"/>
      <c r="M30" s="126"/>
      <c r="N30" s="126"/>
      <c r="O30" s="126"/>
    </row>
    <row r="31" spans="1:15" ht="15.95" customHeight="1" x14ac:dyDescent="0.2">
      <c r="A31" s="123" t="s">
        <v>50</v>
      </c>
      <c r="B31" s="123"/>
      <c r="C31" s="126"/>
      <c r="D31" s="126"/>
      <c r="E31" s="126"/>
      <c r="F31" s="126"/>
      <c r="G31" s="112"/>
      <c r="H31" s="4"/>
      <c r="I31" s="4"/>
      <c r="J31" s="4"/>
      <c r="K31" s="126"/>
      <c r="L31" s="126"/>
      <c r="M31" s="126"/>
      <c r="N31" s="126"/>
      <c r="O31" s="126"/>
    </row>
    <row r="32" spans="1:15" ht="20.100000000000001" customHeight="1" x14ac:dyDescent="0.2">
      <c r="A32" s="111"/>
      <c r="B32" s="111"/>
      <c r="C32" s="118"/>
      <c r="D32" s="118"/>
      <c r="E32" s="118"/>
      <c r="F32" s="118"/>
      <c r="G32" s="118"/>
      <c r="H32" s="4"/>
      <c r="I32" s="4"/>
      <c r="J32" s="4"/>
      <c r="K32" s="118"/>
      <c r="L32" s="118"/>
      <c r="M32" s="118"/>
      <c r="N32" s="118"/>
      <c r="O32" s="118"/>
    </row>
    <row r="33" spans="1:26" ht="15.95" customHeight="1" x14ac:dyDescent="0.2">
      <c r="A33" s="123" t="s">
        <v>47</v>
      </c>
      <c r="B33" s="123"/>
      <c r="C33" s="127"/>
      <c r="D33" s="127"/>
      <c r="E33" s="127"/>
      <c r="F33" s="127"/>
      <c r="G33" s="118"/>
      <c r="H33" s="4"/>
      <c r="I33" s="138"/>
      <c r="J33" s="138"/>
      <c r="K33" s="138"/>
      <c r="L33" s="138"/>
      <c r="M33" s="138"/>
    </row>
    <row r="34" spans="1:26" ht="15.95" customHeight="1" x14ac:dyDescent="0.2">
      <c r="A34" s="123" t="s">
        <v>61</v>
      </c>
      <c r="B34" s="123"/>
      <c r="C34" s="126"/>
      <c r="D34" s="126"/>
      <c r="E34" s="126"/>
      <c r="F34" s="126"/>
      <c r="G34" s="112"/>
      <c r="H34" s="4"/>
      <c r="I34" s="126"/>
      <c r="J34" s="126"/>
      <c r="K34" s="126"/>
      <c r="L34" s="126"/>
      <c r="M34" s="126"/>
    </row>
    <row r="35" spans="1:26" ht="15.95" customHeight="1" x14ac:dyDescent="0.2">
      <c r="A35" s="123" t="s">
        <v>48</v>
      </c>
      <c r="B35" s="123"/>
      <c r="C35" s="126"/>
      <c r="D35" s="126"/>
      <c r="E35" s="126"/>
      <c r="F35" s="126"/>
      <c r="G35" s="113"/>
      <c r="H35" s="4"/>
      <c r="I35" s="126"/>
      <c r="J35" s="126"/>
      <c r="K35" s="126"/>
      <c r="L35" s="126"/>
      <c r="M35" s="126"/>
    </row>
    <row r="36" spans="1:26" ht="15.95" customHeight="1" x14ac:dyDescent="0.2">
      <c r="A36" s="123" t="s">
        <v>50</v>
      </c>
      <c r="B36" s="123"/>
      <c r="C36" s="126"/>
      <c r="D36" s="126"/>
      <c r="E36" s="126"/>
      <c r="F36" s="126"/>
      <c r="G36" s="112"/>
      <c r="H36" s="4"/>
      <c r="I36" s="126"/>
      <c r="J36" s="126"/>
      <c r="K36" s="126"/>
      <c r="L36" s="126"/>
      <c r="M36" s="126"/>
    </row>
    <row r="37" spans="1:26" ht="15.95" customHeight="1" x14ac:dyDescent="0.2">
      <c r="A37" s="111"/>
      <c r="B37" s="111"/>
      <c r="C37" s="118"/>
      <c r="D37" s="118"/>
      <c r="E37" s="118"/>
      <c r="F37" s="118"/>
      <c r="G37" s="118"/>
      <c r="H37" s="4"/>
      <c r="I37" s="118"/>
      <c r="J37" s="118"/>
      <c r="K37" s="118"/>
      <c r="L37" s="118"/>
      <c r="M37" s="118"/>
    </row>
    <row r="38" spans="1:26" x14ac:dyDescent="0.2">
      <c r="A38" s="123" t="s">
        <v>47</v>
      </c>
      <c r="B38" s="123"/>
      <c r="C38" s="127"/>
      <c r="D38" s="127"/>
      <c r="E38" s="127"/>
      <c r="F38" s="127"/>
      <c r="G38" s="118"/>
      <c r="H38" s="4"/>
      <c r="I38" s="138"/>
      <c r="J38" s="138"/>
      <c r="K38" s="138"/>
      <c r="L38" s="138"/>
      <c r="M38" s="138"/>
    </row>
    <row r="39" spans="1:26" ht="20.100000000000001" customHeight="1" x14ac:dyDescent="0.2">
      <c r="A39" s="123" t="s">
        <v>61</v>
      </c>
      <c r="B39" s="123"/>
      <c r="C39" s="126"/>
      <c r="D39" s="126"/>
      <c r="E39" s="126"/>
      <c r="F39" s="126"/>
      <c r="G39" s="112"/>
      <c r="H39" s="4"/>
      <c r="I39" s="126"/>
      <c r="J39" s="126"/>
      <c r="K39" s="126"/>
      <c r="L39" s="126"/>
      <c r="M39" s="126"/>
      <c r="N39" s="2"/>
    </row>
    <row r="40" spans="1:26" x14ac:dyDescent="0.2">
      <c r="A40" s="123" t="s">
        <v>48</v>
      </c>
      <c r="B40" s="123"/>
      <c r="C40" s="126"/>
      <c r="D40" s="126"/>
      <c r="E40" s="126"/>
      <c r="F40" s="126"/>
      <c r="G40" s="113"/>
      <c r="H40" s="4"/>
      <c r="I40" s="126"/>
      <c r="J40" s="126"/>
      <c r="K40" s="126"/>
      <c r="L40" s="126"/>
      <c r="M40" s="126"/>
      <c r="N40" s="2"/>
      <c r="O40" s="2"/>
      <c r="P40" s="4"/>
      <c r="Q40" s="4"/>
      <c r="R40" s="4"/>
      <c r="S40" s="3"/>
      <c r="T40" s="9"/>
      <c r="U40" s="2"/>
      <c r="V40" s="2"/>
      <c r="W40" s="2"/>
      <c r="X40" s="2"/>
      <c r="Y40" s="2"/>
      <c r="Z40" s="2"/>
    </row>
    <row r="41" spans="1:26" x14ac:dyDescent="0.2">
      <c r="A41" s="123" t="s">
        <v>50</v>
      </c>
      <c r="B41" s="123"/>
      <c r="C41" s="126"/>
      <c r="D41" s="126"/>
      <c r="E41" s="126"/>
      <c r="F41" s="126"/>
      <c r="G41" s="112"/>
      <c r="H41" s="4"/>
      <c r="I41" s="126"/>
      <c r="J41" s="126"/>
      <c r="K41" s="126"/>
      <c r="L41" s="126"/>
      <c r="M41" s="126"/>
      <c r="N41" s="2"/>
    </row>
    <row r="42" spans="1:26" ht="13.5" thickBot="1" x14ac:dyDescent="0.25">
      <c r="A42" s="111"/>
      <c r="B42" s="111"/>
      <c r="C42" s="4"/>
      <c r="D42" s="4"/>
      <c r="E42" s="4"/>
      <c r="F42" s="4"/>
      <c r="G42" s="4"/>
      <c r="H42" s="4"/>
      <c r="I42" s="2"/>
      <c r="N42" s="2"/>
      <c r="O42" s="2"/>
    </row>
    <row r="43" spans="1:26" ht="13.5" thickBot="1" x14ac:dyDescent="0.25">
      <c r="A43" s="123" t="s">
        <v>51</v>
      </c>
      <c r="B43" s="123"/>
      <c r="C43" s="4"/>
      <c r="D43" s="91"/>
      <c r="E43" s="4"/>
      <c r="F43" s="4"/>
      <c r="G43" s="4"/>
      <c r="H43" s="4"/>
      <c r="I43" s="2"/>
      <c r="N43" s="2"/>
      <c r="O43" s="2"/>
    </row>
    <row r="44" spans="1:26" ht="13.5" thickBot="1" x14ac:dyDescent="0.25">
      <c r="A44" s="123" t="s">
        <v>52</v>
      </c>
      <c r="B44" s="123"/>
      <c r="C44" s="4"/>
      <c r="D44" s="92"/>
      <c r="E44" s="4"/>
      <c r="F44" s="4"/>
      <c r="G44" s="4"/>
      <c r="H44" s="4"/>
      <c r="I44" s="2"/>
      <c r="N44" s="2"/>
      <c r="O44" s="2"/>
    </row>
    <row r="45" spans="1:26" ht="13.5" thickBot="1" x14ac:dyDescent="0.25">
      <c r="A45" s="123" t="s">
        <v>53</v>
      </c>
      <c r="B45" s="123"/>
      <c r="C45" s="4"/>
      <c r="D45" s="92"/>
      <c r="E45" s="4"/>
      <c r="F45" s="4"/>
      <c r="G45" s="4"/>
      <c r="H45" s="4"/>
      <c r="I45" s="2"/>
      <c r="N45" s="2"/>
      <c r="O45" s="2"/>
    </row>
    <row r="46" spans="1:26" ht="13.5" thickBot="1" x14ac:dyDescent="0.25">
      <c r="A46" s="123" t="s">
        <v>54</v>
      </c>
      <c r="B46" s="123"/>
      <c r="C46" s="4"/>
      <c r="D46" s="93"/>
      <c r="E46" s="4"/>
      <c r="F46" s="4"/>
      <c r="G46" s="4"/>
      <c r="H46" s="4"/>
      <c r="I46" s="2"/>
      <c r="N46" s="2"/>
      <c r="O46" s="2"/>
    </row>
    <row r="47" spans="1:26" x14ac:dyDescent="0.2">
      <c r="A47" s="111"/>
      <c r="B47" s="111"/>
      <c r="C47" s="4"/>
      <c r="D47" s="4"/>
      <c r="E47" s="4"/>
      <c r="F47" s="4"/>
      <c r="G47" s="4"/>
      <c r="H47" s="4"/>
      <c r="I47" s="2"/>
      <c r="N47" s="2"/>
      <c r="O47" s="2"/>
    </row>
    <row r="48" spans="1:26" ht="16.5" thickBot="1" x14ac:dyDescent="0.3">
      <c r="A48" s="4"/>
      <c r="B48" s="4"/>
      <c r="C48" s="4"/>
      <c r="D48" s="13"/>
      <c r="E48" s="3"/>
      <c r="F48" s="3"/>
      <c r="G48" s="9"/>
      <c r="H48" s="4"/>
      <c r="I48" s="2"/>
      <c r="J48" s="2"/>
      <c r="K48" s="2"/>
      <c r="L48" s="2"/>
      <c r="N48" s="2"/>
      <c r="O48" s="2"/>
    </row>
    <row r="49" spans="1:15" ht="13.5" thickBot="1" x14ac:dyDescent="0.25">
      <c r="B49" s="16"/>
      <c r="C49" s="16"/>
      <c r="D49" s="150" t="s">
        <v>80</v>
      </c>
      <c r="E49" s="151"/>
      <c r="F49" s="151"/>
      <c r="G49" s="151"/>
      <c r="H49" s="151"/>
      <c r="I49" s="151"/>
      <c r="J49" s="151"/>
      <c r="K49" s="151"/>
      <c r="L49" s="151"/>
      <c r="M49" s="151"/>
      <c r="N49" s="2"/>
      <c r="O49" s="2"/>
    </row>
    <row r="50" spans="1:15" x14ac:dyDescent="0.2">
      <c r="A50" s="152">
        <v>1</v>
      </c>
      <c r="B50" s="154" t="s">
        <v>81</v>
      </c>
      <c r="C50" s="155"/>
      <c r="D50" s="158"/>
      <c r="E50" s="159"/>
      <c r="F50" s="159"/>
      <c r="G50" s="159"/>
      <c r="H50" s="159"/>
      <c r="I50" s="159"/>
      <c r="J50" s="159"/>
      <c r="K50" s="159"/>
      <c r="L50" s="159"/>
      <c r="M50" s="159"/>
    </row>
    <row r="51" spans="1:15" ht="13.5" thickBot="1" x14ac:dyDescent="0.25">
      <c r="A51" s="153"/>
      <c r="B51" s="156"/>
      <c r="C51" s="157"/>
      <c r="D51" s="160"/>
      <c r="E51" s="161"/>
      <c r="F51" s="161"/>
      <c r="G51" s="161"/>
      <c r="H51" s="161"/>
      <c r="I51" s="161"/>
      <c r="J51" s="161"/>
      <c r="K51" s="161"/>
      <c r="L51" s="161"/>
      <c r="M51" s="161"/>
    </row>
    <row r="52" spans="1:15" x14ac:dyDescent="0.2">
      <c r="A52" s="162">
        <v>2</v>
      </c>
      <c r="B52" s="154" t="s">
        <v>82</v>
      </c>
      <c r="C52" s="155"/>
      <c r="D52" s="158"/>
      <c r="E52" s="159"/>
      <c r="F52" s="159"/>
      <c r="G52" s="159"/>
      <c r="H52" s="159"/>
      <c r="I52" s="159"/>
      <c r="J52" s="159"/>
      <c r="K52" s="159"/>
      <c r="L52" s="159"/>
      <c r="M52" s="159"/>
    </row>
    <row r="53" spans="1:15" ht="13.5" thickBot="1" x14ac:dyDescent="0.25">
      <c r="A53" s="162"/>
      <c r="B53" s="156"/>
      <c r="C53" s="157"/>
      <c r="D53" s="160"/>
      <c r="E53" s="161"/>
      <c r="F53" s="161"/>
      <c r="G53" s="161"/>
      <c r="H53" s="161"/>
      <c r="I53" s="161"/>
      <c r="J53" s="161"/>
      <c r="K53" s="161"/>
      <c r="L53" s="161"/>
      <c r="M53" s="161"/>
    </row>
    <row r="54" spans="1:15" ht="13.5" thickBot="1" x14ac:dyDescent="0.25">
      <c r="A54" s="152">
        <v>3</v>
      </c>
      <c r="B54" s="154" t="s">
        <v>83</v>
      </c>
      <c r="C54" s="155"/>
      <c r="D54" s="166"/>
      <c r="E54" s="167"/>
      <c r="F54" s="167"/>
      <c r="G54" s="167"/>
      <c r="H54" s="167"/>
      <c r="I54" s="167"/>
      <c r="J54" s="167"/>
      <c r="K54" s="167"/>
      <c r="L54" s="167"/>
      <c r="M54" s="168"/>
    </row>
    <row r="55" spans="1:15" x14ac:dyDescent="0.2">
      <c r="A55" s="162"/>
      <c r="B55" s="164"/>
      <c r="C55" s="165"/>
      <c r="D55" s="158"/>
      <c r="E55" s="159"/>
      <c r="F55" s="159"/>
      <c r="G55" s="159"/>
      <c r="H55" s="159"/>
      <c r="I55" s="159"/>
      <c r="J55" s="159"/>
      <c r="K55" s="159"/>
      <c r="L55" s="159"/>
      <c r="M55" s="159"/>
    </row>
    <row r="56" spans="1:15" ht="13.5" thickBot="1" x14ac:dyDescent="0.25">
      <c r="A56" s="153"/>
      <c r="B56" s="156"/>
      <c r="C56" s="157"/>
      <c r="D56" s="169"/>
      <c r="E56" s="170"/>
      <c r="F56" s="170"/>
      <c r="G56" s="170"/>
      <c r="H56" s="170"/>
      <c r="I56" s="170"/>
      <c r="J56" s="170"/>
      <c r="K56" s="170"/>
      <c r="L56" s="170"/>
      <c r="M56" s="170"/>
    </row>
    <row r="57" spans="1:15" x14ac:dyDescent="0.2">
      <c r="A57" s="162">
        <v>4</v>
      </c>
      <c r="B57" s="154" t="s">
        <v>84</v>
      </c>
      <c r="C57" s="155"/>
      <c r="D57" s="158"/>
      <c r="E57" s="159"/>
      <c r="F57" s="159"/>
      <c r="G57" s="159"/>
      <c r="H57" s="159"/>
      <c r="I57" s="159"/>
      <c r="J57" s="159"/>
      <c r="K57" s="159"/>
      <c r="L57" s="159"/>
      <c r="M57" s="159"/>
    </row>
    <row r="58" spans="1:15" ht="13.5" thickBot="1" x14ac:dyDescent="0.25">
      <c r="A58" s="153"/>
      <c r="B58" s="156"/>
      <c r="C58" s="157"/>
      <c r="D58" s="160"/>
      <c r="E58" s="161"/>
      <c r="F58" s="161"/>
      <c r="G58" s="161"/>
      <c r="H58" s="161"/>
      <c r="I58" s="161"/>
      <c r="J58" s="161"/>
      <c r="K58" s="161"/>
      <c r="L58" s="161"/>
      <c r="M58" s="161"/>
    </row>
    <row r="59" spans="1:15" ht="18" x14ac:dyDescent="0.25">
      <c r="A59" s="2"/>
      <c r="B59" s="2"/>
      <c r="C59" s="2"/>
      <c r="E59" s="15"/>
      <c r="F59" s="15"/>
      <c r="G59" s="15"/>
      <c r="H59" s="15"/>
      <c r="I59" s="15"/>
      <c r="J59" s="2"/>
      <c r="K59" s="2"/>
      <c r="L59" s="2"/>
      <c r="M59" s="2"/>
    </row>
    <row r="60" spans="1:15" ht="18" x14ac:dyDescent="0.25">
      <c r="A60" s="163" t="s">
        <v>55</v>
      </c>
      <c r="B60" s="163"/>
      <c r="C60" s="163"/>
      <c r="D60" s="163"/>
      <c r="E60" s="4"/>
      <c r="F60" s="4"/>
      <c r="G60" s="4"/>
      <c r="H60" s="4"/>
      <c r="I60" s="2"/>
      <c r="J60" s="2"/>
      <c r="K60" s="2"/>
      <c r="L60" s="2"/>
    </row>
    <row r="61" spans="1:15" x14ac:dyDescent="0.2">
      <c r="K61" s="2"/>
      <c r="L61" s="2"/>
      <c r="M61" s="2"/>
    </row>
    <row r="62" spans="1:15" x14ac:dyDescent="0.2">
      <c r="K62" s="2"/>
      <c r="L62" s="2"/>
      <c r="M62" s="2"/>
    </row>
    <row r="63" spans="1:15" x14ac:dyDescent="0.2">
      <c r="K63" s="2"/>
      <c r="L63" s="2"/>
      <c r="M63" s="2"/>
    </row>
    <row r="64" spans="1:15" x14ac:dyDescent="0.2">
      <c r="K64" s="2"/>
      <c r="L64" s="2"/>
      <c r="M64" s="2"/>
    </row>
    <row r="65" spans="11:13" x14ac:dyDescent="0.2">
      <c r="K65" s="2"/>
      <c r="L65" s="2"/>
      <c r="M65" s="2"/>
    </row>
    <row r="66" spans="11:13" x14ac:dyDescent="0.2">
      <c r="K66" s="2"/>
      <c r="L66" s="2"/>
      <c r="M66" s="2"/>
    </row>
    <row r="67" spans="11:13" x14ac:dyDescent="0.2">
      <c r="K67" s="2"/>
      <c r="L67" s="2"/>
      <c r="M67" s="2"/>
    </row>
    <row r="68" spans="11:13" x14ac:dyDescent="0.2">
      <c r="K68" s="2"/>
      <c r="L68" s="2"/>
      <c r="M68" s="2"/>
    </row>
    <row r="69" spans="11:13" x14ac:dyDescent="0.2">
      <c r="K69" s="2"/>
      <c r="L69" s="2"/>
      <c r="M69" s="2"/>
    </row>
    <row r="70" spans="11:13" x14ac:dyDescent="0.2">
      <c r="K70" s="2"/>
      <c r="L70" s="2"/>
      <c r="M70" s="2"/>
    </row>
    <row r="71" spans="11:13" x14ac:dyDescent="0.2">
      <c r="K71" s="2"/>
      <c r="L71" s="2"/>
      <c r="M71" s="2"/>
    </row>
    <row r="72" spans="11:13" x14ac:dyDescent="0.2">
      <c r="K72" s="2"/>
      <c r="L72" s="2"/>
      <c r="M72" s="2"/>
    </row>
    <row r="73" spans="11:13" x14ac:dyDescent="0.2">
      <c r="K73" s="2"/>
      <c r="L73" s="2"/>
      <c r="M73" s="2"/>
    </row>
    <row r="74" spans="11:13" x14ac:dyDescent="0.2">
      <c r="K74" s="2"/>
      <c r="L74" s="2"/>
      <c r="M74" s="2"/>
    </row>
    <row r="75" spans="11:13" x14ac:dyDescent="0.2">
      <c r="K75" s="2"/>
      <c r="L75" s="2"/>
      <c r="M75" s="2"/>
    </row>
    <row r="76" spans="11:13" x14ac:dyDescent="0.2">
      <c r="K76" s="2"/>
      <c r="L76" s="2"/>
      <c r="M76" s="2"/>
    </row>
    <row r="77" spans="11:13" x14ac:dyDescent="0.2">
      <c r="K77" s="2"/>
      <c r="L77" s="2"/>
      <c r="M77" s="2"/>
    </row>
    <row r="78" spans="11:13" x14ac:dyDescent="0.2">
      <c r="K78" s="2"/>
      <c r="L78" s="2"/>
      <c r="M78" s="2"/>
    </row>
    <row r="79" spans="11:13" x14ac:dyDescent="0.2">
      <c r="K79" s="2"/>
      <c r="L79" s="2"/>
      <c r="M79" s="2"/>
    </row>
    <row r="80" spans="11:13" x14ac:dyDescent="0.2">
      <c r="K80" s="2"/>
      <c r="L80" s="2"/>
      <c r="M80" s="2"/>
    </row>
    <row r="81" spans="11:13" x14ac:dyDescent="0.2">
      <c r="K81" s="2"/>
      <c r="L81" s="2"/>
      <c r="M81" s="2"/>
    </row>
    <row r="82" spans="11:13" x14ac:dyDescent="0.2">
      <c r="K82" s="2"/>
      <c r="L82" s="2"/>
      <c r="M82" s="2"/>
    </row>
    <row r="83" spans="11:13" x14ac:dyDescent="0.2">
      <c r="K83" s="2"/>
      <c r="L83" s="2"/>
      <c r="M83" s="2"/>
    </row>
    <row r="84" spans="11:13" x14ac:dyDescent="0.2">
      <c r="K84" s="2"/>
      <c r="L84" s="2"/>
      <c r="M84" s="2"/>
    </row>
    <row r="85" spans="11:13" x14ac:dyDescent="0.2">
      <c r="K85" s="2"/>
      <c r="L85" s="2"/>
      <c r="M85" s="2"/>
    </row>
    <row r="86" spans="11:13" x14ac:dyDescent="0.2">
      <c r="K86" s="2"/>
      <c r="L86" s="2"/>
      <c r="M86" s="2"/>
    </row>
    <row r="87" spans="11:13" x14ac:dyDescent="0.2">
      <c r="K87" s="2"/>
      <c r="L87" s="2"/>
      <c r="M87" s="2"/>
    </row>
    <row r="88" spans="11:13" x14ac:dyDescent="0.2">
      <c r="K88" s="2"/>
      <c r="L88" s="2"/>
      <c r="M88" s="2"/>
    </row>
    <row r="89" spans="11:13" x14ac:dyDescent="0.2">
      <c r="K89" s="2"/>
      <c r="L89" s="2"/>
      <c r="M89" s="2"/>
    </row>
    <row r="90" spans="11:13" x14ac:dyDescent="0.2">
      <c r="K90" s="2"/>
      <c r="L90" s="2"/>
      <c r="M90" s="2"/>
    </row>
    <row r="91" spans="11:13" x14ac:dyDescent="0.2">
      <c r="K91" s="2"/>
      <c r="L91" s="2"/>
      <c r="M91" s="2"/>
    </row>
    <row r="92" spans="11:13" x14ac:dyDescent="0.2">
      <c r="K92" s="2"/>
      <c r="L92" s="2"/>
      <c r="M92" s="2"/>
    </row>
    <row r="93" spans="11:13" x14ac:dyDescent="0.2">
      <c r="K93" s="2"/>
      <c r="L93" s="2"/>
      <c r="M93" s="2"/>
    </row>
    <row r="94" spans="11:13" x14ac:dyDescent="0.2">
      <c r="K94" s="2"/>
      <c r="L94" s="2"/>
      <c r="M94" s="2"/>
    </row>
    <row r="95" spans="11:13" x14ac:dyDescent="0.2">
      <c r="K95" s="2"/>
      <c r="L95" s="2"/>
      <c r="M95" s="2"/>
    </row>
    <row r="96" spans="11:13" x14ac:dyDescent="0.2">
      <c r="K96" s="2"/>
      <c r="L96" s="2"/>
      <c r="M96" s="2"/>
    </row>
    <row r="97" spans="11:13" x14ac:dyDescent="0.2">
      <c r="K97" s="2"/>
      <c r="L97" s="2"/>
      <c r="M97" s="2"/>
    </row>
    <row r="98" spans="11:13" x14ac:dyDescent="0.2">
      <c r="K98" s="2"/>
      <c r="L98" s="2"/>
      <c r="M98" s="2"/>
    </row>
    <row r="99" spans="11:13" x14ac:dyDescent="0.2">
      <c r="K99" s="2"/>
      <c r="L99" s="2"/>
      <c r="M99" s="2"/>
    </row>
    <row r="100" spans="11:13" x14ac:dyDescent="0.2">
      <c r="K100" s="2"/>
      <c r="L100" s="2"/>
      <c r="M100" s="2"/>
    </row>
    <row r="101" spans="11:13" x14ac:dyDescent="0.2">
      <c r="K101" s="2"/>
      <c r="L101" s="2"/>
      <c r="M101" s="2"/>
    </row>
    <row r="102" spans="11:13" x14ac:dyDescent="0.2">
      <c r="K102" s="2"/>
      <c r="L102" s="2"/>
      <c r="M102" s="2"/>
    </row>
    <row r="103" spans="11:13" x14ac:dyDescent="0.2">
      <c r="K103" s="2"/>
      <c r="L103" s="2"/>
      <c r="M103" s="2"/>
    </row>
    <row r="104" spans="11:13" x14ac:dyDescent="0.2">
      <c r="K104" s="2"/>
      <c r="L104" s="2"/>
      <c r="M104" s="2"/>
    </row>
    <row r="105" spans="11:13" x14ac:dyDescent="0.2">
      <c r="K105" s="2"/>
      <c r="L105" s="2"/>
      <c r="M105" s="2"/>
    </row>
    <row r="106" spans="11:13" x14ac:dyDescent="0.2">
      <c r="K106" s="2"/>
      <c r="L106" s="2"/>
      <c r="M106" s="2"/>
    </row>
    <row r="107" spans="11:13" x14ac:dyDescent="0.2">
      <c r="K107" s="2"/>
      <c r="L107" s="2"/>
      <c r="M107" s="2"/>
    </row>
    <row r="108" spans="11:13" x14ac:dyDescent="0.2">
      <c r="K108" s="2"/>
      <c r="L108" s="2"/>
      <c r="M108" s="2"/>
    </row>
    <row r="109" spans="11:13" x14ac:dyDescent="0.2">
      <c r="K109" s="2"/>
      <c r="L109" s="2"/>
      <c r="M109" s="2"/>
    </row>
    <row r="110" spans="11:13" x14ac:dyDescent="0.2">
      <c r="K110" s="2"/>
      <c r="L110" s="2"/>
      <c r="M110" s="2"/>
    </row>
    <row r="111" spans="11:13" x14ac:dyDescent="0.2">
      <c r="K111" s="2"/>
      <c r="L111" s="2"/>
      <c r="M111" s="2"/>
    </row>
    <row r="112" spans="11:13" x14ac:dyDescent="0.2">
      <c r="K112" s="2"/>
      <c r="L112" s="2"/>
      <c r="M112" s="2"/>
    </row>
    <row r="113" spans="11:13" x14ac:dyDescent="0.2">
      <c r="K113" s="2"/>
      <c r="L113" s="2"/>
      <c r="M113" s="2"/>
    </row>
    <row r="114" spans="11:13" x14ac:dyDescent="0.2">
      <c r="K114" s="2"/>
      <c r="L114" s="2"/>
      <c r="M114" s="2"/>
    </row>
    <row r="115" spans="11:13" x14ac:dyDescent="0.2">
      <c r="K115" s="2"/>
      <c r="L115" s="2"/>
      <c r="M115" s="2"/>
    </row>
    <row r="116" spans="11:13" x14ac:dyDescent="0.2">
      <c r="K116" s="2"/>
      <c r="L116" s="2"/>
      <c r="M116" s="2"/>
    </row>
    <row r="117" spans="11:13" x14ac:dyDescent="0.2">
      <c r="K117" s="2"/>
      <c r="L117" s="2"/>
      <c r="M117" s="2"/>
    </row>
    <row r="118" spans="11:13" x14ac:dyDescent="0.2">
      <c r="K118" s="2"/>
      <c r="L118" s="2"/>
      <c r="M118" s="2"/>
    </row>
    <row r="119" spans="11:13" x14ac:dyDescent="0.2">
      <c r="K119" s="2"/>
      <c r="L119" s="2"/>
      <c r="M119" s="2"/>
    </row>
    <row r="120" spans="11:13" x14ac:dyDescent="0.2">
      <c r="K120" s="2"/>
      <c r="L120" s="2"/>
      <c r="M120" s="2"/>
    </row>
    <row r="121" spans="11:13" x14ac:dyDescent="0.2">
      <c r="K121" s="2"/>
      <c r="L121" s="2"/>
      <c r="M121" s="2"/>
    </row>
    <row r="122" spans="11:13" x14ac:dyDescent="0.2">
      <c r="K122" s="2"/>
      <c r="L122" s="2"/>
      <c r="M122" s="2"/>
    </row>
    <row r="123" spans="11:13" x14ac:dyDescent="0.2">
      <c r="K123" s="2"/>
      <c r="L123" s="2"/>
      <c r="M123" s="2"/>
    </row>
    <row r="124" spans="11:13" x14ac:dyDescent="0.2">
      <c r="K124" s="2"/>
      <c r="L124" s="2"/>
      <c r="M124" s="2"/>
    </row>
    <row r="125" spans="11:13" x14ac:dyDescent="0.2">
      <c r="K125" s="2"/>
      <c r="L125" s="2"/>
      <c r="M125" s="2"/>
    </row>
    <row r="126" spans="11:13" x14ac:dyDescent="0.2">
      <c r="K126" s="2"/>
      <c r="L126" s="2"/>
      <c r="M126" s="2"/>
    </row>
    <row r="127" spans="11:13" x14ac:dyDescent="0.2">
      <c r="K127" s="2"/>
      <c r="L127" s="2"/>
      <c r="M127" s="2"/>
    </row>
    <row r="128" spans="11:13" x14ac:dyDescent="0.2">
      <c r="K128" s="2"/>
      <c r="L128" s="2"/>
      <c r="M128" s="2"/>
    </row>
    <row r="129" spans="11:13" x14ac:dyDescent="0.2">
      <c r="K129" s="2"/>
      <c r="L129" s="2"/>
      <c r="M129" s="2"/>
    </row>
    <row r="130" spans="11:13" x14ac:dyDescent="0.2">
      <c r="K130" s="2"/>
      <c r="L130" s="2"/>
      <c r="M130" s="2"/>
    </row>
    <row r="131" spans="11:13" x14ac:dyDescent="0.2">
      <c r="K131" s="2"/>
      <c r="L131" s="2"/>
      <c r="M131" s="2"/>
    </row>
    <row r="132" spans="11:13" x14ac:dyDescent="0.2">
      <c r="K132" s="2"/>
      <c r="L132" s="2"/>
      <c r="M132" s="2"/>
    </row>
    <row r="133" spans="11:13" x14ac:dyDescent="0.2">
      <c r="K133" s="2"/>
      <c r="L133" s="2"/>
      <c r="M133" s="2"/>
    </row>
    <row r="134" spans="11:13" x14ac:dyDescent="0.2">
      <c r="K134" s="2"/>
      <c r="L134" s="2"/>
      <c r="M134" s="2"/>
    </row>
    <row r="135" spans="11:13" x14ac:dyDescent="0.2">
      <c r="K135" s="2"/>
      <c r="L135" s="2"/>
      <c r="M135" s="2"/>
    </row>
    <row r="136" spans="11:13" x14ac:dyDescent="0.2">
      <c r="K136" s="2"/>
      <c r="L136" s="2"/>
      <c r="M136" s="2"/>
    </row>
    <row r="137" spans="11:13" x14ac:dyDescent="0.2">
      <c r="K137" s="2"/>
      <c r="L137" s="2"/>
      <c r="M137" s="2"/>
    </row>
    <row r="138" spans="11:13" x14ac:dyDescent="0.2">
      <c r="K138" s="2"/>
      <c r="L138" s="2"/>
      <c r="M138" s="2"/>
    </row>
    <row r="139" spans="11:13" x14ac:dyDescent="0.2">
      <c r="K139" s="2"/>
      <c r="L139" s="2"/>
      <c r="M139" s="2"/>
    </row>
    <row r="140" spans="11:13" x14ac:dyDescent="0.2">
      <c r="K140" s="2"/>
      <c r="L140" s="2"/>
      <c r="M140" s="2"/>
    </row>
    <row r="141" spans="11:13" x14ac:dyDescent="0.2">
      <c r="K141" s="2"/>
      <c r="L141" s="2"/>
      <c r="M141" s="2"/>
    </row>
    <row r="142" spans="11:13" x14ac:dyDescent="0.2">
      <c r="K142" s="2"/>
      <c r="L142" s="2"/>
      <c r="M142" s="2"/>
    </row>
    <row r="143" spans="11:13" x14ac:dyDescent="0.2">
      <c r="K143" s="2"/>
      <c r="L143" s="2"/>
      <c r="M143" s="2"/>
    </row>
    <row r="144" spans="11:13" x14ac:dyDescent="0.2">
      <c r="K144" s="2"/>
      <c r="L144" s="2"/>
      <c r="M144" s="2"/>
    </row>
    <row r="145" spans="11:13" x14ac:dyDescent="0.2">
      <c r="K145" s="2"/>
      <c r="L145" s="2"/>
      <c r="M145" s="2"/>
    </row>
    <row r="146" spans="11:13" x14ac:dyDescent="0.2">
      <c r="K146" s="2"/>
      <c r="L146" s="2"/>
      <c r="M146" s="2"/>
    </row>
    <row r="147" spans="11:13" x14ac:dyDescent="0.2">
      <c r="K147" s="2"/>
      <c r="L147" s="2"/>
      <c r="M147" s="2"/>
    </row>
    <row r="148" spans="11:13" x14ac:dyDescent="0.2">
      <c r="K148" s="2"/>
      <c r="L148" s="2"/>
      <c r="M148" s="2"/>
    </row>
  </sheetData>
  <mergeCells count="101">
    <mergeCell ref="A60:D60"/>
    <mergeCell ref="B54:C56"/>
    <mergeCell ref="D54:M54"/>
    <mergeCell ref="D55:M55"/>
    <mergeCell ref="D56:M56"/>
    <mergeCell ref="A54:A56"/>
    <mergeCell ref="A52:A53"/>
    <mergeCell ref="B52:C53"/>
    <mergeCell ref="D52:M52"/>
    <mergeCell ref="D53:M53"/>
    <mergeCell ref="B50:C51"/>
    <mergeCell ref="A57:A58"/>
    <mergeCell ref="B57:C58"/>
    <mergeCell ref="D57:M57"/>
    <mergeCell ref="D58:M58"/>
    <mergeCell ref="A38:B38"/>
    <mergeCell ref="C38:F38"/>
    <mergeCell ref="I38:M38"/>
    <mergeCell ref="A39:B39"/>
    <mergeCell ref="C39:F39"/>
    <mergeCell ref="I39:M39"/>
    <mergeCell ref="D50:M50"/>
    <mergeCell ref="D51:M51"/>
    <mergeCell ref="A40:B40"/>
    <mergeCell ref="C40:F40"/>
    <mergeCell ref="I40:M40"/>
    <mergeCell ref="A41:B41"/>
    <mergeCell ref="C41:F41"/>
    <mergeCell ref="I41:M41"/>
    <mergeCell ref="A43:B43"/>
    <mergeCell ref="A44:B44"/>
    <mergeCell ref="A45:B45"/>
    <mergeCell ref="A46:B46"/>
    <mergeCell ref="D49:M49"/>
    <mergeCell ref="A50:A51"/>
    <mergeCell ref="J5:J15"/>
    <mergeCell ref="E9:E10"/>
    <mergeCell ref="G3:G4"/>
    <mergeCell ref="F9:F10"/>
    <mergeCell ref="A36:B36"/>
    <mergeCell ref="A33:B33"/>
    <mergeCell ref="C33:F33"/>
    <mergeCell ref="C30:F30"/>
    <mergeCell ref="I33:M33"/>
    <mergeCell ref="C34:F34"/>
    <mergeCell ref="I34:M34"/>
    <mergeCell ref="C35:F35"/>
    <mergeCell ref="I35:M35"/>
    <mergeCell ref="C36:F36"/>
    <mergeCell ref="I36:M36"/>
    <mergeCell ref="C31:F31"/>
    <mergeCell ref="A34:B34"/>
    <mergeCell ref="A30:B30"/>
    <mergeCell ref="A31:B31"/>
    <mergeCell ref="A35:B35"/>
    <mergeCell ref="K30:O30"/>
    <mergeCell ref="K31:O31"/>
    <mergeCell ref="K23:O23"/>
    <mergeCell ref="K24:O24"/>
    <mergeCell ref="K25:O25"/>
    <mergeCell ref="K28:O28"/>
    <mergeCell ref="K29:O29"/>
    <mergeCell ref="L5:L15"/>
    <mergeCell ref="A1:L2"/>
    <mergeCell ref="I3:I4"/>
    <mergeCell ref="J3:J4"/>
    <mergeCell ref="K3:K4"/>
    <mergeCell ref="L3:L4"/>
    <mergeCell ref="H3:H4"/>
    <mergeCell ref="A19:E19"/>
    <mergeCell ref="B16:E16"/>
    <mergeCell ref="E11:E12"/>
    <mergeCell ref="D3:D4"/>
    <mergeCell ref="F3:F4"/>
    <mergeCell ref="E13:E14"/>
    <mergeCell ref="F11:F12"/>
    <mergeCell ref="B5:B15"/>
    <mergeCell ref="B17:E17"/>
    <mergeCell ref="F5:F6"/>
    <mergeCell ref="E3:E4"/>
    <mergeCell ref="C29:F29"/>
    <mergeCell ref="A20:E20"/>
    <mergeCell ref="A29:B29"/>
    <mergeCell ref="C25:F25"/>
    <mergeCell ref="C24:F24"/>
    <mergeCell ref="C28:F28"/>
    <mergeCell ref="A24:B24"/>
    <mergeCell ref="A25:B25"/>
    <mergeCell ref="A27:B27"/>
    <mergeCell ref="A22:B22"/>
    <mergeCell ref="A23:B23"/>
    <mergeCell ref="C23:F23"/>
    <mergeCell ref="C5:C15"/>
    <mergeCell ref="E5:E6"/>
    <mergeCell ref="D5:D15"/>
    <mergeCell ref="E7:E8"/>
    <mergeCell ref="F13:F14"/>
    <mergeCell ref="B3:B4"/>
    <mergeCell ref="F7:F8"/>
    <mergeCell ref="C3:C4"/>
    <mergeCell ref="A28:B28"/>
  </mergeCells>
  <phoneticPr fontId="7" type="noConversion"/>
  <printOptions horizontalCentered="1"/>
  <pageMargins left="0.39370078740157483" right="0.39370078740157483" top="0.39370078740157483" bottom="0.39370078740157483" header="0" footer="0"/>
  <pageSetup paperSize="9" scale="74" orientation="portrait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opLeftCell="A11" zoomScaleNormal="100" workbookViewId="0">
      <selection activeCell="A28" sqref="A28:A40"/>
    </sheetView>
  </sheetViews>
  <sheetFormatPr defaultRowHeight="12.75" x14ac:dyDescent="0.2"/>
  <cols>
    <col min="1" max="1" width="2.85546875" customWidth="1"/>
    <col min="2" max="2" width="20.7109375" customWidth="1"/>
    <col min="3" max="22" width="3.7109375" customWidth="1"/>
    <col min="23" max="25" width="3.28515625" customWidth="1"/>
    <col min="26" max="26" width="5.140625" customWidth="1"/>
    <col min="27" max="27" width="4" customWidth="1"/>
    <col min="28" max="28" width="4.7109375" customWidth="1"/>
    <col min="29" max="29" width="3.28515625" customWidth="1"/>
    <col min="30" max="30" width="15.42578125" customWidth="1"/>
  </cols>
  <sheetData>
    <row r="1" spans="1:30" ht="14.25" customHeight="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09"/>
    </row>
    <row r="2" spans="1:30" ht="13.5" customHeight="1" x14ac:dyDescent="0.2">
      <c r="A2" s="121" t="s">
        <v>85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09"/>
    </row>
    <row r="3" spans="1:30" ht="14.25" customHeight="1" x14ac:dyDescent="0.2">
      <c r="A3" s="122" t="s">
        <v>92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10"/>
    </row>
    <row r="4" spans="1:30" ht="9.75" customHeight="1" thickBo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17"/>
    </row>
    <row r="5" spans="1:30" ht="90.75" customHeight="1" thickBot="1" x14ac:dyDescent="0.25">
      <c r="A5" s="37" t="s">
        <v>1</v>
      </c>
      <c r="B5" s="38" t="s">
        <v>2</v>
      </c>
      <c r="C5" s="63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68</v>
      </c>
      <c r="J5" s="55" t="s">
        <v>9</v>
      </c>
      <c r="K5" s="55" t="s">
        <v>10</v>
      </c>
      <c r="L5" s="55" t="s">
        <v>67</v>
      </c>
      <c r="M5" s="119" t="s">
        <v>11</v>
      </c>
      <c r="N5" s="55" t="s">
        <v>12</v>
      </c>
      <c r="O5" s="55" t="s">
        <v>13</v>
      </c>
      <c r="P5" s="55" t="s">
        <v>14</v>
      </c>
      <c r="Q5" s="119" t="s">
        <v>87</v>
      </c>
      <c r="R5" s="119" t="s">
        <v>88</v>
      </c>
      <c r="S5" s="55" t="s">
        <v>15</v>
      </c>
      <c r="T5" s="55" t="s">
        <v>86</v>
      </c>
      <c r="U5" s="55" t="s">
        <v>16</v>
      </c>
      <c r="V5" s="55" t="s">
        <v>17</v>
      </c>
      <c r="W5" s="64" t="s">
        <v>18</v>
      </c>
      <c r="X5" s="65" t="s">
        <v>56</v>
      </c>
      <c r="Y5" s="56" t="s">
        <v>62</v>
      </c>
      <c r="Z5" s="65" t="s">
        <v>57</v>
      </c>
      <c r="AA5" s="64" t="s">
        <v>58</v>
      </c>
      <c r="AB5" s="57" t="s">
        <v>69</v>
      </c>
      <c r="AC5" s="58" t="s">
        <v>65</v>
      </c>
      <c r="AD5" s="59" t="s">
        <v>66</v>
      </c>
    </row>
    <row r="6" spans="1:30" ht="18" customHeight="1" thickBot="1" x14ac:dyDescent="0.25">
      <c r="A6" s="39">
        <v>1</v>
      </c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0"/>
      <c r="X6" s="84">
        <f>MIN($C6:$V6)</f>
        <v>0</v>
      </c>
      <c r="Y6" s="79">
        <f>MIN($C6:$S6)</f>
        <v>0</v>
      </c>
      <c r="Z6" s="85" t="e">
        <f t="shared" ref="Z6:Z29" si="0">(COUNTIF($C6:$V6,"=10")*10+COUNTIF($C6:$V6,"=9")*9+COUNTIF($C6:$V6,"=8")*8+COUNTIF($C6:$V6,"=7")*7+COUNTIF($C6:$V6,"=6")*6+COUNTIF($C6:$V6,"=5")*5+COUNTIF($C6:$V6,"=4")*4+COUNTIF($C6:$V6,"=3")*3+COUNTIF($C6:$V6,"=2")*2+COUNTIF($C6:$V6,"=1")*1)/COUNTIF(C6:V6,"&gt;0")</f>
        <v>#DIV/0!</v>
      </c>
      <c r="AA6" s="88" t="e">
        <f t="shared" ref="AA6:AA29" si="1">(COUNTIF($C6:$V6,"=10")*100%+COUNTIF($C6:$V6,"=9")*96%+COUNTIF($C6:$V6,"=8")*90%+COUNTIF($C6:$V6,"=7")*74%+COUNTIF($C6:$V6,"=6")*55%+COUNTIF($C6:$V6,"=5")*45%+COUNTIF($C6:$V6,"=4")*40%+COUNTIF($C6:$V6,"=3")*32%+COUNTIF($C6:$V6,"=2")*20%+COUNTIF($C6:$V6,"=1")*12%)/COUNTIF(C6:V6,"&gt;0")</f>
        <v>#DIV/0!</v>
      </c>
      <c r="AB6" s="87" t="e">
        <f t="shared" ref="AB6:AB29" si="2">AVERAGE(C6:V6)</f>
        <v>#DIV/0!</v>
      </c>
      <c r="AC6" s="80">
        <f t="shared" ref="AC6:AC29" si="3">IF(COUNTIF(C6:V6,MIN(C6:V6))=1,MIN(C6:V6),0)</f>
        <v>0</v>
      </c>
      <c r="AD6" s="90"/>
    </row>
    <row r="7" spans="1:30" ht="18" customHeight="1" thickBot="1" x14ac:dyDescent="0.25">
      <c r="A7" s="94">
        <v>2</v>
      </c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0"/>
      <c r="X7" s="84">
        <f>MIN($C7:$V7)</f>
        <v>0</v>
      </c>
      <c r="Y7" s="79">
        <f t="shared" ref="Y7:Y40" si="4">MIN($C7:$S7)</f>
        <v>0</v>
      </c>
      <c r="Z7" s="85" t="e">
        <f t="shared" si="0"/>
        <v>#DIV/0!</v>
      </c>
      <c r="AA7" s="88" t="e">
        <f t="shared" si="1"/>
        <v>#DIV/0!</v>
      </c>
      <c r="AB7" s="87" t="e">
        <f t="shared" si="2"/>
        <v>#DIV/0!</v>
      </c>
      <c r="AC7" s="80">
        <f t="shared" si="3"/>
        <v>0</v>
      </c>
      <c r="AD7" s="90"/>
    </row>
    <row r="8" spans="1:30" ht="18" customHeight="1" thickBot="1" x14ac:dyDescent="0.25">
      <c r="A8" s="94">
        <v>3</v>
      </c>
      <c r="B8" s="104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0"/>
      <c r="X8" s="84">
        <f t="shared" ref="X8:X40" si="5">MIN($C8:$V8)</f>
        <v>0</v>
      </c>
      <c r="Y8" s="79">
        <f t="shared" si="4"/>
        <v>0</v>
      </c>
      <c r="Z8" s="85" t="e">
        <f t="shared" si="0"/>
        <v>#DIV/0!</v>
      </c>
      <c r="AA8" s="88" t="e">
        <f t="shared" si="1"/>
        <v>#DIV/0!</v>
      </c>
      <c r="AB8" s="87" t="e">
        <f t="shared" si="2"/>
        <v>#DIV/0!</v>
      </c>
      <c r="AC8" s="80">
        <f t="shared" si="3"/>
        <v>0</v>
      </c>
      <c r="AD8" s="90"/>
    </row>
    <row r="9" spans="1:30" ht="18" customHeight="1" thickBot="1" x14ac:dyDescent="0.25">
      <c r="A9" s="39">
        <v>4</v>
      </c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0"/>
      <c r="X9" s="84">
        <f t="shared" si="5"/>
        <v>0</v>
      </c>
      <c r="Y9" s="79">
        <f t="shared" si="4"/>
        <v>0</v>
      </c>
      <c r="Z9" s="85" t="e">
        <f t="shared" si="0"/>
        <v>#DIV/0!</v>
      </c>
      <c r="AA9" s="88" t="e">
        <f t="shared" si="1"/>
        <v>#DIV/0!</v>
      </c>
      <c r="AB9" s="87" t="e">
        <f t="shared" si="2"/>
        <v>#DIV/0!</v>
      </c>
      <c r="AC9" s="80">
        <f t="shared" si="3"/>
        <v>0</v>
      </c>
      <c r="AD9" s="90"/>
    </row>
    <row r="10" spans="1:30" ht="18" customHeight="1" thickBot="1" x14ac:dyDescent="0.25">
      <c r="A10" s="94">
        <v>5</v>
      </c>
      <c r="B10" s="104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0"/>
      <c r="X10" s="84">
        <f t="shared" si="5"/>
        <v>0</v>
      </c>
      <c r="Y10" s="79">
        <f t="shared" si="4"/>
        <v>0</v>
      </c>
      <c r="Z10" s="85" t="e">
        <f t="shared" si="0"/>
        <v>#DIV/0!</v>
      </c>
      <c r="AA10" s="88" t="e">
        <f t="shared" si="1"/>
        <v>#DIV/0!</v>
      </c>
      <c r="AB10" s="87" t="e">
        <f t="shared" si="2"/>
        <v>#DIV/0!</v>
      </c>
      <c r="AC10" s="80">
        <f t="shared" si="3"/>
        <v>0</v>
      </c>
      <c r="AD10" s="90"/>
    </row>
    <row r="11" spans="1:30" ht="18" customHeight="1" thickBot="1" x14ac:dyDescent="0.25">
      <c r="A11" s="94">
        <v>6</v>
      </c>
      <c r="B11" s="10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0"/>
      <c r="X11" s="84">
        <f t="shared" si="5"/>
        <v>0</v>
      </c>
      <c r="Y11" s="79">
        <f t="shared" si="4"/>
        <v>0</v>
      </c>
      <c r="Z11" s="85" t="e">
        <f t="shared" si="0"/>
        <v>#DIV/0!</v>
      </c>
      <c r="AA11" s="88" t="e">
        <f t="shared" si="1"/>
        <v>#DIV/0!</v>
      </c>
      <c r="AB11" s="87" t="e">
        <f t="shared" si="2"/>
        <v>#DIV/0!</v>
      </c>
      <c r="AC11" s="80">
        <f t="shared" si="3"/>
        <v>0</v>
      </c>
      <c r="AD11" s="90"/>
    </row>
    <row r="12" spans="1:30" ht="18" customHeight="1" thickBot="1" x14ac:dyDescent="0.25">
      <c r="A12" s="39">
        <v>7</v>
      </c>
      <c r="B12" s="10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0"/>
      <c r="X12" s="84">
        <f t="shared" si="5"/>
        <v>0</v>
      </c>
      <c r="Y12" s="79">
        <f t="shared" si="4"/>
        <v>0</v>
      </c>
      <c r="Z12" s="85" t="e">
        <f t="shared" si="0"/>
        <v>#DIV/0!</v>
      </c>
      <c r="AA12" s="88" t="e">
        <f t="shared" si="1"/>
        <v>#DIV/0!</v>
      </c>
      <c r="AB12" s="87" t="e">
        <f t="shared" si="2"/>
        <v>#DIV/0!</v>
      </c>
      <c r="AC12" s="80">
        <f t="shared" si="3"/>
        <v>0</v>
      </c>
      <c r="AD12" s="90"/>
    </row>
    <row r="13" spans="1:30" ht="18" customHeight="1" thickBot="1" x14ac:dyDescent="0.25">
      <c r="A13" s="94">
        <v>8</v>
      </c>
      <c r="B13" s="10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0"/>
      <c r="X13" s="84">
        <f t="shared" si="5"/>
        <v>0</v>
      </c>
      <c r="Y13" s="79">
        <f t="shared" si="4"/>
        <v>0</v>
      </c>
      <c r="Z13" s="85" t="e">
        <f t="shared" si="0"/>
        <v>#DIV/0!</v>
      </c>
      <c r="AA13" s="88" t="e">
        <f t="shared" si="1"/>
        <v>#DIV/0!</v>
      </c>
      <c r="AB13" s="87" t="e">
        <f t="shared" si="2"/>
        <v>#DIV/0!</v>
      </c>
      <c r="AC13" s="80">
        <f t="shared" si="3"/>
        <v>0</v>
      </c>
      <c r="AD13" s="90"/>
    </row>
    <row r="14" spans="1:30" ht="18" customHeight="1" thickBot="1" x14ac:dyDescent="0.25">
      <c r="A14" s="94">
        <v>9</v>
      </c>
      <c r="B14" s="10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0"/>
      <c r="X14" s="84">
        <f t="shared" si="5"/>
        <v>0</v>
      </c>
      <c r="Y14" s="79">
        <f t="shared" si="4"/>
        <v>0</v>
      </c>
      <c r="Z14" s="85" t="e">
        <f t="shared" si="0"/>
        <v>#DIV/0!</v>
      </c>
      <c r="AA14" s="88" t="e">
        <f t="shared" si="1"/>
        <v>#DIV/0!</v>
      </c>
      <c r="AB14" s="87" t="e">
        <f t="shared" si="2"/>
        <v>#DIV/0!</v>
      </c>
      <c r="AC14" s="80">
        <f t="shared" si="3"/>
        <v>0</v>
      </c>
      <c r="AD14" s="90"/>
    </row>
    <row r="15" spans="1:30" ht="18" customHeight="1" thickBot="1" x14ac:dyDescent="0.25">
      <c r="A15" s="39">
        <v>10</v>
      </c>
      <c r="B15" s="10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0"/>
      <c r="X15" s="84">
        <f t="shared" si="5"/>
        <v>0</v>
      </c>
      <c r="Y15" s="79">
        <f t="shared" si="4"/>
        <v>0</v>
      </c>
      <c r="Z15" s="85" t="e">
        <f t="shared" si="0"/>
        <v>#DIV/0!</v>
      </c>
      <c r="AA15" s="88" t="e">
        <f t="shared" si="1"/>
        <v>#DIV/0!</v>
      </c>
      <c r="AB15" s="87" t="e">
        <f t="shared" si="2"/>
        <v>#DIV/0!</v>
      </c>
      <c r="AC15" s="80">
        <f t="shared" si="3"/>
        <v>0</v>
      </c>
      <c r="AD15" s="90"/>
    </row>
    <row r="16" spans="1:30" ht="18" customHeight="1" thickBot="1" x14ac:dyDescent="0.25">
      <c r="A16" s="94">
        <v>11</v>
      </c>
      <c r="B16" s="10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0"/>
      <c r="X16" s="84">
        <f t="shared" si="5"/>
        <v>0</v>
      </c>
      <c r="Y16" s="79">
        <f t="shared" si="4"/>
        <v>0</v>
      </c>
      <c r="Z16" s="85" t="e">
        <f t="shared" si="0"/>
        <v>#DIV/0!</v>
      </c>
      <c r="AA16" s="88" t="e">
        <f t="shared" si="1"/>
        <v>#DIV/0!</v>
      </c>
      <c r="AB16" s="87" t="e">
        <f t="shared" si="2"/>
        <v>#DIV/0!</v>
      </c>
      <c r="AC16" s="80">
        <f t="shared" si="3"/>
        <v>0</v>
      </c>
      <c r="AD16" s="90"/>
    </row>
    <row r="17" spans="1:30" ht="18" customHeight="1" thickBot="1" x14ac:dyDescent="0.25">
      <c r="A17" s="94">
        <v>12</v>
      </c>
      <c r="B17" s="10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0"/>
      <c r="X17" s="84">
        <f t="shared" si="5"/>
        <v>0</v>
      </c>
      <c r="Y17" s="79">
        <f t="shared" si="4"/>
        <v>0</v>
      </c>
      <c r="Z17" s="85" t="e">
        <f t="shared" si="0"/>
        <v>#DIV/0!</v>
      </c>
      <c r="AA17" s="88" t="e">
        <f t="shared" si="1"/>
        <v>#DIV/0!</v>
      </c>
      <c r="AB17" s="87" t="e">
        <f t="shared" si="2"/>
        <v>#DIV/0!</v>
      </c>
      <c r="AC17" s="80">
        <f t="shared" si="3"/>
        <v>0</v>
      </c>
      <c r="AD17" s="90"/>
    </row>
    <row r="18" spans="1:30" ht="18" customHeight="1" thickBot="1" x14ac:dyDescent="0.25">
      <c r="A18" s="39">
        <v>13</v>
      </c>
      <c r="B18" s="10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0"/>
      <c r="X18" s="84">
        <f t="shared" si="5"/>
        <v>0</v>
      </c>
      <c r="Y18" s="79">
        <f t="shared" si="4"/>
        <v>0</v>
      </c>
      <c r="Z18" s="85" t="e">
        <f t="shared" si="0"/>
        <v>#DIV/0!</v>
      </c>
      <c r="AA18" s="88" t="e">
        <f t="shared" si="1"/>
        <v>#DIV/0!</v>
      </c>
      <c r="AB18" s="87" t="e">
        <f t="shared" si="2"/>
        <v>#DIV/0!</v>
      </c>
      <c r="AC18" s="80">
        <f t="shared" si="3"/>
        <v>0</v>
      </c>
      <c r="AD18" s="90"/>
    </row>
    <row r="19" spans="1:30" ht="18" customHeight="1" thickBot="1" x14ac:dyDescent="0.25">
      <c r="A19" s="94">
        <v>14</v>
      </c>
      <c r="B19" s="97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0"/>
      <c r="X19" s="84">
        <f t="shared" si="5"/>
        <v>0</v>
      </c>
      <c r="Y19" s="79">
        <f t="shared" si="4"/>
        <v>0</v>
      </c>
      <c r="Z19" s="86" t="e">
        <f t="shared" si="0"/>
        <v>#DIV/0!</v>
      </c>
      <c r="AA19" s="89" t="e">
        <f t="shared" si="1"/>
        <v>#DIV/0!</v>
      </c>
      <c r="AB19" s="87" t="e">
        <f t="shared" si="2"/>
        <v>#DIV/0!</v>
      </c>
      <c r="AC19" s="80">
        <f t="shared" si="3"/>
        <v>0</v>
      </c>
      <c r="AD19" s="90"/>
    </row>
    <row r="20" spans="1:30" ht="18" customHeight="1" thickBot="1" x14ac:dyDescent="0.25">
      <c r="A20" s="94">
        <v>15</v>
      </c>
      <c r="B20" s="10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0"/>
      <c r="X20" s="84">
        <f t="shared" si="5"/>
        <v>0</v>
      </c>
      <c r="Y20" s="79">
        <f t="shared" si="4"/>
        <v>0</v>
      </c>
      <c r="Z20" s="86" t="e">
        <f t="shared" si="0"/>
        <v>#DIV/0!</v>
      </c>
      <c r="AA20" s="89" t="e">
        <f t="shared" si="1"/>
        <v>#DIV/0!</v>
      </c>
      <c r="AB20" s="87" t="e">
        <f t="shared" si="2"/>
        <v>#DIV/0!</v>
      </c>
      <c r="AC20" s="80">
        <f t="shared" si="3"/>
        <v>0</v>
      </c>
      <c r="AD20" s="90"/>
    </row>
    <row r="21" spans="1:30" ht="18" customHeight="1" thickBot="1" x14ac:dyDescent="0.25">
      <c r="A21" s="39">
        <v>16</v>
      </c>
      <c r="B21" s="99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0"/>
      <c r="X21" s="84">
        <f t="shared" si="5"/>
        <v>0</v>
      </c>
      <c r="Y21" s="79">
        <f>MIN($C21:$S21)</f>
        <v>0</v>
      </c>
      <c r="Z21" s="86" t="e">
        <f t="shared" si="0"/>
        <v>#DIV/0!</v>
      </c>
      <c r="AA21" s="89" t="e">
        <f t="shared" si="1"/>
        <v>#DIV/0!</v>
      </c>
      <c r="AB21" s="87" t="e">
        <f t="shared" si="2"/>
        <v>#DIV/0!</v>
      </c>
      <c r="AC21" s="80">
        <f t="shared" si="3"/>
        <v>0</v>
      </c>
      <c r="AD21" s="90"/>
    </row>
    <row r="22" spans="1:30" ht="18" customHeight="1" thickBot="1" x14ac:dyDescent="0.25">
      <c r="A22" s="94">
        <v>17</v>
      </c>
      <c r="B22" s="97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0"/>
      <c r="X22" s="84">
        <f t="shared" si="5"/>
        <v>0</v>
      </c>
      <c r="Y22" s="79">
        <f t="shared" si="4"/>
        <v>0</v>
      </c>
      <c r="Z22" s="86" t="e">
        <f t="shared" si="0"/>
        <v>#DIV/0!</v>
      </c>
      <c r="AA22" s="89" t="e">
        <f t="shared" si="1"/>
        <v>#DIV/0!</v>
      </c>
      <c r="AB22" s="87" t="e">
        <f t="shared" si="2"/>
        <v>#DIV/0!</v>
      </c>
      <c r="AC22" s="80">
        <f t="shared" si="3"/>
        <v>0</v>
      </c>
      <c r="AD22" s="90"/>
    </row>
    <row r="23" spans="1:30" ht="18" customHeight="1" thickBot="1" x14ac:dyDescent="0.25">
      <c r="A23" s="94">
        <v>18</v>
      </c>
      <c r="B23" s="97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0"/>
      <c r="X23" s="84">
        <f t="shared" si="5"/>
        <v>0</v>
      </c>
      <c r="Y23" s="79">
        <f t="shared" si="4"/>
        <v>0</v>
      </c>
      <c r="Z23" s="86" t="e">
        <f t="shared" si="0"/>
        <v>#DIV/0!</v>
      </c>
      <c r="AA23" s="89" t="e">
        <f t="shared" si="1"/>
        <v>#DIV/0!</v>
      </c>
      <c r="AB23" s="87" t="e">
        <f t="shared" si="2"/>
        <v>#DIV/0!</v>
      </c>
      <c r="AC23" s="80">
        <f t="shared" si="3"/>
        <v>0</v>
      </c>
      <c r="AD23" s="90"/>
    </row>
    <row r="24" spans="1:30" ht="18" customHeight="1" thickBot="1" x14ac:dyDescent="0.25">
      <c r="A24" s="39">
        <v>19</v>
      </c>
      <c r="B24" s="97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0"/>
      <c r="X24" s="84">
        <f t="shared" si="5"/>
        <v>0</v>
      </c>
      <c r="Y24" s="79">
        <f t="shared" si="4"/>
        <v>0</v>
      </c>
      <c r="Z24" s="86" t="e">
        <f t="shared" si="0"/>
        <v>#DIV/0!</v>
      </c>
      <c r="AA24" s="89" t="e">
        <f t="shared" si="1"/>
        <v>#DIV/0!</v>
      </c>
      <c r="AB24" s="87" t="e">
        <f t="shared" si="2"/>
        <v>#DIV/0!</v>
      </c>
      <c r="AC24" s="80">
        <f t="shared" si="3"/>
        <v>0</v>
      </c>
      <c r="AD24" s="90"/>
    </row>
    <row r="25" spans="1:30" ht="18" customHeight="1" thickBot="1" x14ac:dyDescent="0.25">
      <c r="A25" s="94">
        <v>20</v>
      </c>
      <c r="B25" s="97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0"/>
      <c r="X25" s="84">
        <f t="shared" si="5"/>
        <v>0</v>
      </c>
      <c r="Y25" s="79">
        <f t="shared" si="4"/>
        <v>0</v>
      </c>
      <c r="Z25" s="86" t="e">
        <f t="shared" si="0"/>
        <v>#DIV/0!</v>
      </c>
      <c r="AA25" s="89" t="e">
        <f t="shared" si="1"/>
        <v>#DIV/0!</v>
      </c>
      <c r="AB25" s="87" t="e">
        <f t="shared" si="2"/>
        <v>#DIV/0!</v>
      </c>
      <c r="AC25" s="80">
        <f t="shared" si="3"/>
        <v>0</v>
      </c>
      <c r="AD25" s="90"/>
    </row>
    <row r="26" spans="1:30" ht="18" customHeight="1" thickBot="1" x14ac:dyDescent="0.25">
      <c r="A26" s="39">
        <v>21</v>
      </c>
      <c r="B26" s="97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0"/>
      <c r="X26" s="84">
        <f t="shared" si="5"/>
        <v>0</v>
      </c>
      <c r="Y26" s="79">
        <f t="shared" si="4"/>
        <v>0</v>
      </c>
      <c r="Z26" s="85" t="e">
        <f t="shared" si="0"/>
        <v>#DIV/0!</v>
      </c>
      <c r="AA26" s="88" t="e">
        <f t="shared" si="1"/>
        <v>#DIV/0!</v>
      </c>
      <c r="AB26" s="87" t="e">
        <f t="shared" si="2"/>
        <v>#DIV/0!</v>
      </c>
      <c r="AC26" s="80">
        <f t="shared" si="3"/>
        <v>0</v>
      </c>
      <c r="AD26" s="90"/>
    </row>
    <row r="27" spans="1:30" ht="15.95" customHeight="1" thickBot="1" x14ac:dyDescent="0.25">
      <c r="A27" s="94">
        <v>22</v>
      </c>
      <c r="B27" s="97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0"/>
      <c r="X27" s="84">
        <f t="shared" si="5"/>
        <v>0</v>
      </c>
      <c r="Y27" s="79">
        <f t="shared" si="4"/>
        <v>0</v>
      </c>
      <c r="Z27" s="85" t="e">
        <f t="shared" si="0"/>
        <v>#DIV/0!</v>
      </c>
      <c r="AA27" s="88" t="e">
        <f t="shared" si="1"/>
        <v>#DIV/0!</v>
      </c>
      <c r="AB27" s="87" t="e">
        <f t="shared" si="2"/>
        <v>#DIV/0!</v>
      </c>
      <c r="AC27" s="80">
        <f t="shared" si="3"/>
        <v>0</v>
      </c>
      <c r="AD27" s="90"/>
    </row>
    <row r="28" spans="1:30" ht="15.95" customHeight="1" thickBot="1" x14ac:dyDescent="0.25">
      <c r="A28" s="94">
        <v>23</v>
      </c>
      <c r="B28" s="97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0"/>
      <c r="X28" s="84">
        <f t="shared" si="5"/>
        <v>0</v>
      </c>
      <c r="Y28" s="79">
        <f t="shared" si="4"/>
        <v>0</v>
      </c>
      <c r="Z28" s="85" t="e">
        <f t="shared" si="0"/>
        <v>#DIV/0!</v>
      </c>
      <c r="AA28" s="88" t="e">
        <f t="shared" si="1"/>
        <v>#DIV/0!</v>
      </c>
      <c r="AB28" s="87" t="e">
        <f t="shared" si="2"/>
        <v>#DIV/0!</v>
      </c>
      <c r="AC28" s="80">
        <f t="shared" si="3"/>
        <v>0</v>
      </c>
      <c r="AD28" s="90"/>
    </row>
    <row r="29" spans="1:30" ht="15.95" customHeight="1" thickBot="1" x14ac:dyDescent="0.25">
      <c r="A29" s="39">
        <v>24</v>
      </c>
      <c r="B29" s="98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0"/>
      <c r="X29" s="84">
        <f t="shared" si="5"/>
        <v>0</v>
      </c>
      <c r="Y29" s="79">
        <f t="shared" si="4"/>
        <v>0</v>
      </c>
      <c r="Z29" s="85" t="e">
        <f t="shared" si="0"/>
        <v>#DIV/0!</v>
      </c>
      <c r="AA29" s="88" t="e">
        <f t="shared" si="1"/>
        <v>#DIV/0!</v>
      </c>
      <c r="AB29" s="87" t="e">
        <f t="shared" si="2"/>
        <v>#DIV/0!</v>
      </c>
      <c r="AC29" s="80">
        <f t="shared" si="3"/>
        <v>0</v>
      </c>
      <c r="AD29" s="90"/>
    </row>
    <row r="30" spans="1:30" ht="15.95" customHeight="1" thickBot="1" x14ac:dyDescent="0.25">
      <c r="A30" s="94">
        <v>25</v>
      </c>
      <c r="B30" s="98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0"/>
      <c r="X30" s="84">
        <f t="shared" si="5"/>
        <v>0</v>
      </c>
      <c r="Y30" s="79">
        <f t="shared" si="4"/>
        <v>0</v>
      </c>
      <c r="Z30" s="85" t="e">
        <f t="shared" ref="Z30:Z40" si="6">(COUNTIF($C30:$V30,"=10")*10+COUNTIF($C30:$V30,"=9")*9+COUNTIF($C30:$V30,"=8")*8+COUNTIF($C30:$V30,"=7")*7+COUNTIF($C30:$V30,"=6")*6+COUNTIF($C30:$V30,"=5")*5+COUNTIF($C30:$V30,"=4")*4+COUNTIF($C30:$V30,"=3")*3+COUNTIF($C30:$V30,"=2")*2+COUNTIF($C30:$V30,"=1")*1)/COUNTIF(C30:V30,"&gt;0")</f>
        <v>#DIV/0!</v>
      </c>
      <c r="AA30" s="88" t="e">
        <f t="shared" ref="AA30:AA40" si="7">(COUNTIF($C30:$V30,"=10")*100%+COUNTIF($C30:$V30,"=9")*96%+COUNTIF($C30:$V30,"=8")*90%+COUNTIF($C30:$V30,"=7")*74%+COUNTIF($C30:$V30,"=6")*55%+COUNTIF($C30:$V30,"=5")*45%+COUNTIF($C30:$V30,"=4")*40%+COUNTIF($C30:$V30,"=3")*32%+COUNTIF($C30:$V30,"=2")*20%+COUNTIF($C30:$V30,"=1")*12%)/COUNTIF(C30:V30,"&gt;0")</f>
        <v>#DIV/0!</v>
      </c>
      <c r="AB30" s="87" t="e">
        <f t="shared" ref="AB30:AB40" si="8">AVERAGE(C30:V30)</f>
        <v>#DIV/0!</v>
      </c>
      <c r="AC30" s="80">
        <f t="shared" ref="AC30:AC40" si="9">IF(COUNTIF(C30:V30,MIN(C30:V30))=1,MIN(C30:V30),0)</f>
        <v>0</v>
      </c>
      <c r="AD30" s="90"/>
    </row>
    <row r="31" spans="1:30" ht="15.95" customHeight="1" thickBot="1" x14ac:dyDescent="0.25">
      <c r="A31" s="39">
        <v>26</v>
      </c>
      <c r="B31" s="98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0"/>
      <c r="X31" s="84">
        <f t="shared" si="5"/>
        <v>0</v>
      </c>
      <c r="Y31" s="79">
        <f t="shared" si="4"/>
        <v>0</v>
      </c>
      <c r="Z31" s="85" t="e">
        <f t="shared" si="6"/>
        <v>#DIV/0!</v>
      </c>
      <c r="AA31" s="88" t="e">
        <f t="shared" si="7"/>
        <v>#DIV/0!</v>
      </c>
      <c r="AB31" s="87" t="e">
        <f t="shared" si="8"/>
        <v>#DIV/0!</v>
      </c>
      <c r="AC31" s="80">
        <f t="shared" si="9"/>
        <v>0</v>
      </c>
      <c r="AD31" s="90"/>
    </row>
    <row r="32" spans="1:30" ht="15.95" customHeight="1" thickBot="1" x14ac:dyDescent="0.25">
      <c r="A32" s="94">
        <v>27</v>
      </c>
      <c r="B32" s="98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0"/>
      <c r="X32" s="84">
        <f t="shared" si="5"/>
        <v>0</v>
      </c>
      <c r="Y32" s="79">
        <f t="shared" si="4"/>
        <v>0</v>
      </c>
      <c r="Z32" s="85" t="e">
        <f t="shared" si="6"/>
        <v>#DIV/0!</v>
      </c>
      <c r="AA32" s="88" t="e">
        <f t="shared" si="7"/>
        <v>#DIV/0!</v>
      </c>
      <c r="AB32" s="87" t="e">
        <f t="shared" si="8"/>
        <v>#DIV/0!</v>
      </c>
      <c r="AC32" s="80">
        <f t="shared" si="9"/>
        <v>0</v>
      </c>
      <c r="AD32" s="90"/>
    </row>
    <row r="33" spans="1:30" ht="15.95" customHeight="1" thickBot="1" x14ac:dyDescent="0.25">
      <c r="A33" s="39">
        <v>28</v>
      </c>
      <c r="B33" s="98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0"/>
      <c r="X33" s="84">
        <f t="shared" si="5"/>
        <v>0</v>
      </c>
      <c r="Y33" s="79">
        <f t="shared" si="4"/>
        <v>0</v>
      </c>
      <c r="Z33" s="85" t="e">
        <f t="shared" si="6"/>
        <v>#DIV/0!</v>
      </c>
      <c r="AA33" s="88" t="e">
        <f t="shared" si="7"/>
        <v>#DIV/0!</v>
      </c>
      <c r="AB33" s="87" t="e">
        <f t="shared" si="8"/>
        <v>#DIV/0!</v>
      </c>
      <c r="AC33" s="80">
        <f t="shared" si="9"/>
        <v>0</v>
      </c>
      <c r="AD33" s="90"/>
    </row>
    <row r="34" spans="1:30" ht="15.95" customHeight="1" thickBot="1" x14ac:dyDescent="0.25">
      <c r="A34" s="94">
        <v>29</v>
      </c>
      <c r="B34" s="98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0"/>
      <c r="X34" s="84">
        <f t="shared" si="5"/>
        <v>0</v>
      </c>
      <c r="Y34" s="79">
        <f t="shared" si="4"/>
        <v>0</v>
      </c>
      <c r="Z34" s="85" t="e">
        <f t="shared" si="6"/>
        <v>#DIV/0!</v>
      </c>
      <c r="AA34" s="88" t="e">
        <f t="shared" si="7"/>
        <v>#DIV/0!</v>
      </c>
      <c r="AB34" s="87" t="e">
        <f t="shared" si="8"/>
        <v>#DIV/0!</v>
      </c>
      <c r="AC34" s="80">
        <f t="shared" si="9"/>
        <v>0</v>
      </c>
      <c r="AD34" s="90"/>
    </row>
    <row r="35" spans="1:30" ht="15.95" customHeight="1" thickBot="1" x14ac:dyDescent="0.25">
      <c r="A35" s="39">
        <v>30</v>
      </c>
      <c r="B35" s="98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0"/>
      <c r="X35" s="84">
        <f t="shared" si="5"/>
        <v>0</v>
      </c>
      <c r="Y35" s="79">
        <f t="shared" si="4"/>
        <v>0</v>
      </c>
      <c r="Z35" s="85" t="e">
        <f t="shared" si="6"/>
        <v>#DIV/0!</v>
      </c>
      <c r="AA35" s="88" t="e">
        <f t="shared" si="7"/>
        <v>#DIV/0!</v>
      </c>
      <c r="AB35" s="87" t="e">
        <f t="shared" si="8"/>
        <v>#DIV/0!</v>
      </c>
      <c r="AC35" s="80">
        <f t="shared" si="9"/>
        <v>0</v>
      </c>
      <c r="AD35" s="90"/>
    </row>
    <row r="36" spans="1:30" ht="15.95" customHeight="1" thickBot="1" x14ac:dyDescent="0.25">
      <c r="A36" s="94">
        <v>31</v>
      </c>
      <c r="B36" s="98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0"/>
      <c r="X36" s="84">
        <f t="shared" si="5"/>
        <v>0</v>
      </c>
      <c r="Y36" s="79">
        <f t="shared" si="4"/>
        <v>0</v>
      </c>
      <c r="Z36" s="85" t="e">
        <f t="shared" si="6"/>
        <v>#DIV/0!</v>
      </c>
      <c r="AA36" s="88" t="e">
        <f t="shared" si="7"/>
        <v>#DIV/0!</v>
      </c>
      <c r="AB36" s="87" t="e">
        <f t="shared" si="8"/>
        <v>#DIV/0!</v>
      </c>
      <c r="AC36" s="80">
        <f t="shared" si="9"/>
        <v>0</v>
      </c>
      <c r="AD36" s="90"/>
    </row>
    <row r="37" spans="1:30" ht="15.95" customHeight="1" thickBot="1" x14ac:dyDescent="0.25">
      <c r="A37" s="39">
        <v>32</v>
      </c>
      <c r="B37" s="98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0"/>
      <c r="X37" s="84">
        <f t="shared" si="5"/>
        <v>0</v>
      </c>
      <c r="Y37" s="79">
        <f t="shared" si="4"/>
        <v>0</v>
      </c>
      <c r="Z37" s="85" t="e">
        <f t="shared" si="6"/>
        <v>#DIV/0!</v>
      </c>
      <c r="AA37" s="88" t="e">
        <f t="shared" si="7"/>
        <v>#DIV/0!</v>
      </c>
      <c r="AB37" s="87" t="e">
        <f t="shared" si="8"/>
        <v>#DIV/0!</v>
      </c>
      <c r="AC37" s="80">
        <f t="shared" si="9"/>
        <v>0</v>
      </c>
      <c r="AD37" s="90"/>
    </row>
    <row r="38" spans="1:30" ht="15.95" customHeight="1" thickBot="1" x14ac:dyDescent="0.25">
      <c r="A38" s="94">
        <v>33</v>
      </c>
      <c r="B38" s="98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0"/>
      <c r="X38" s="84">
        <f t="shared" si="5"/>
        <v>0</v>
      </c>
      <c r="Y38" s="79">
        <f t="shared" si="4"/>
        <v>0</v>
      </c>
      <c r="Z38" s="85" t="e">
        <f t="shared" si="6"/>
        <v>#DIV/0!</v>
      </c>
      <c r="AA38" s="88" t="e">
        <f t="shared" si="7"/>
        <v>#DIV/0!</v>
      </c>
      <c r="AB38" s="87" t="e">
        <f t="shared" si="8"/>
        <v>#DIV/0!</v>
      </c>
      <c r="AC38" s="80">
        <f t="shared" si="9"/>
        <v>0</v>
      </c>
      <c r="AD38" s="90"/>
    </row>
    <row r="39" spans="1:30" ht="15.95" customHeight="1" thickBot="1" x14ac:dyDescent="0.25">
      <c r="A39" s="39">
        <v>34</v>
      </c>
      <c r="B39" s="10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0"/>
      <c r="X39" s="84">
        <f t="shared" si="5"/>
        <v>0</v>
      </c>
      <c r="Y39" s="79">
        <f t="shared" si="4"/>
        <v>0</v>
      </c>
      <c r="Z39" s="85" t="e">
        <f t="shared" si="6"/>
        <v>#DIV/0!</v>
      </c>
      <c r="AA39" s="88" t="e">
        <f t="shared" si="7"/>
        <v>#DIV/0!</v>
      </c>
      <c r="AB39" s="87" t="e">
        <f t="shared" si="8"/>
        <v>#DIV/0!</v>
      </c>
      <c r="AC39" s="80">
        <f t="shared" si="9"/>
        <v>0</v>
      </c>
      <c r="AD39" s="90"/>
    </row>
    <row r="40" spans="1:30" ht="15.95" customHeight="1" thickBot="1" x14ac:dyDescent="0.25">
      <c r="A40" s="94">
        <v>35</v>
      </c>
      <c r="B40" s="10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0"/>
      <c r="X40" s="84">
        <f t="shared" si="5"/>
        <v>0</v>
      </c>
      <c r="Y40" s="79">
        <f t="shared" si="4"/>
        <v>0</v>
      </c>
      <c r="Z40" s="85" t="e">
        <f t="shared" si="6"/>
        <v>#DIV/0!</v>
      </c>
      <c r="AA40" s="88" t="e">
        <f t="shared" si="7"/>
        <v>#DIV/0!</v>
      </c>
      <c r="AB40" s="87" t="e">
        <f t="shared" si="8"/>
        <v>#DIV/0!</v>
      </c>
      <c r="AC40" s="80">
        <f t="shared" si="9"/>
        <v>0</v>
      </c>
      <c r="AD40" s="90"/>
    </row>
    <row r="41" spans="1:30" ht="15.95" customHeight="1" thickBot="1" x14ac:dyDescent="0.25">
      <c r="A41" s="43"/>
      <c r="B41" s="105" t="s">
        <v>19</v>
      </c>
      <c r="C41" s="101">
        <f t="shared" ref="C41:V41" si="10">COUNTIF(C$6:C$40,"=10")</f>
        <v>0</v>
      </c>
      <c r="D41" s="40">
        <f t="shared" si="10"/>
        <v>0</v>
      </c>
      <c r="E41" s="40">
        <f t="shared" si="10"/>
        <v>0</v>
      </c>
      <c r="F41" s="40">
        <f t="shared" si="10"/>
        <v>0</v>
      </c>
      <c r="G41" s="40">
        <f t="shared" si="10"/>
        <v>0</v>
      </c>
      <c r="H41" s="40">
        <f t="shared" si="10"/>
        <v>0</v>
      </c>
      <c r="I41" s="40">
        <f t="shared" si="10"/>
        <v>0</v>
      </c>
      <c r="J41" s="40">
        <f t="shared" si="10"/>
        <v>0</v>
      </c>
      <c r="K41" s="40">
        <f t="shared" si="10"/>
        <v>0</v>
      </c>
      <c r="L41" s="40">
        <f t="shared" si="10"/>
        <v>0</v>
      </c>
      <c r="M41" s="40">
        <f t="shared" si="10"/>
        <v>0</v>
      </c>
      <c r="N41" s="40">
        <f t="shared" si="10"/>
        <v>0</v>
      </c>
      <c r="O41" s="40">
        <f t="shared" si="10"/>
        <v>0</v>
      </c>
      <c r="P41" s="40">
        <f t="shared" si="10"/>
        <v>0</v>
      </c>
      <c r="Q41" s="40">
        <f t="shared" si="10"/>
        <v>0</v>
      </c>
      <c r="R41" s="40">
        <f t="shared" si="10"/>
        <v>0</v>
      </c>
      <c r="S41" s="40">
        <f t="shared" si="10"/>
        <v>0</v>
      </c>
      <c r="T41" s="40">
        <f t="shared" si="10"/>
        <v>0</v>
      </c>
      <c r="U41" s="40">
        <f t="shared" si="10"/>
        <v>0</v>
      </c>
      <c r="V41" s="40">
        <f t="shared" si="10"/>
        <v>0</v>
      </c>
      <c r="W41" s="44"/>
      <c r="X41" s="43"/>
      <c r="Y41" s="43"/>
      <c r="Z41" s="83"/>
      <c r="AA41" s="83"/>
      <c r="AB41" s="83"/>
      <c r="AC41" s="43"/>
      <c r="AD41" s="43"/>
    </row>
    <row r="42" spans="1:30" ht="15.95" customHeight="1" thickBot="1" x14ac:dyDescent="0.25">
      <c r="A42" s="43"/>
      <c r="B42" s="106" t="s">
        <v>20</v>
      </c>
      <c r="C42" s="102">
        <f t="shared" ref="C42:V42" si="11">COUNTIF(C$6:C$40,"=9")</f>
        <v>0</v>
      </c>
      <c r="D42" s="41">
        <f t="shared" si="11"/>
        <v>0</v>
      </c>
      <c r="E42" s="41">
        <f t="shared" si="11"/>
        <v>0</v>
      </c>
      <c r="F42" s="41">
        <f t="shared" si="11"/>
        <v>0</v>
      </c>
      <c r="G42" s="41">
        <f t="shared" si="11"/>
        <v>0</v>
      </c>
      <c r="H42" s="41">
        <f t="shared" si="11"/>
        <v>0</v>
      </c>
      <c r="I42" s="41">
        <f t="shared" si="11"/>
        <v>0</v>
      </c>
      <c r="J42" s="41">
        <f t="shared" si="11"/>
        <v>0</v>
      </c>
      <c r="K42" s="41">
        <f t="shared" si="11"/>
        <v>0</v>
      </c>
      <c r="L42" s="41">
        <f t="shared" si="11"/>
        <v>0</v>
      </c>
      <c r="M42" s="41">
        <f t="shared" si="11"/>
        <v>0</v>
      </c>
      <c r="N42" s="41">
        <f t="shared" si="11"/>
        <v>0</v>
      </c>
      <c r="O42" s="41">
        <f t="shared" si="11"/>
        <v>0</v>
      </c>
      <c r="P42" s="41">
        <f t="shared" si="11"/>
        <v>0</v>
      </c>
      <c r="Q42" s="41">
        <f t="shared" si="11"/>
        <v>0</v>
      </c>
      <c r="R42" s="41">
        <f t="shared" si="11"/>
        <v>0</v>
      </c>
      <c r="S42" s="41">
        <f t="shared" si="11"/>
        <v>0</v>
      </c>
      <c r="T42" s="41">
        <f t="shared" si="11"/>
        <v>0</v>
      </c>
      <c r="U42" s="41">
        <f t="shared" si="11"/>
        <v>0</v>
      </c>
      <c r="V42" s="41">
        <f t="shared" si="11"/>
        <v>0</v>
      </c>
      <c r="W42" s="45"/>
      <c r="X42" s="43"/>
      <c r="Y42" s="43"/>
      <c r="Z42" s="83"/>
      <c r="AA42" s="83"/>
      <c r="AB42" s="82" t="e">
        <f>AVERAGE(AB6:AB40)</f>
        <v>#DIV/0!</v>
      </c>
      <c r="AC42" s="43"/>
      <c r="AD42" s="43"/>
    </row>
    <row r="43" spans="1:30" ht="15.95" customHeight="1" thickBot="1" x14ac:dyDescent="0.25">
      <c r="A43" s="43"/>
      <c r="B43" s="105" t="s">
        <v>21</v>
      </c>
      <c r="C43" s="102">
        <f t="shared" ref="C43:V43" si="12">COUNTIF(C$6:C$40,"=8")</f>
        <v>0</v>
      </c>
      <c r="D43" s="41">
        <f t="shared" si="12"/>
        <v>0</v>
      </c>
      <c r="E43" s="41">
        <f t="shared" si="12"/>
        <v>0</v>
      </c>
      <c r="F43" s="41">
        <f t="shared" si="12"/>
        <v>0</v>
      </c>
      <c r="G43" s="41">
        <f t="shared" si="12"/>
        <v>0</v>
      </c>
      <c r="H43" s="41">
        <f t="shared" si="12"/>
        <v>0</v>
      </c>
      <c r="I43" s="41">
        <f t="shared" si="12"/>
        <v>0</v>
      </c>
      <c r="J43" s="41">
        <f t="shared" si="12"/>
        <v>0</v>
      </c>
      <c r="K43" s="41">
        <f t="shared" si="12"/>
        <v>0</v>
      </c>
      <c r="L43" s="41">
        <f t="shared" si="12"/>
        <v>0</v>
      </c>
      <c r="M43" s="41">
        <f t="shared" si="12"/>
        <v>0</v>
      </c>
      <c r="N43" s="41">
        <f t="shared" si="12"/>
        <v>0</v>
      </c>
      <c r="O43" s="41">
        <f t="shared" si="12"/>
        <v>0</v>
      </c>
      <c r="P43" s="41">
        <f t="shared" si="12"/>
        <v>0</v>
      </c>
      <c r="Q43" s="41">
        <f t="shared" si="12"/>
        <v>0</v>
      </c>
      <c r="R43" s="41">
        <f t="shared" si="12"/>
        <v>0</v>
      </c>
      <c r="S43" s="41">
        <f t="shared" si="12"/>
        <v>0</v>
      </c>
      <c r="T43" s="41">
        <f t="shared" si="12"/>
        <v>0</v>
      </c>
      <c r="U43" s="41">
        <f t="shared" si="12"/>
        <v>0</v>
      </c>
      <c r="V43" s="41">
        <f t="shared" si="12"/>
        <v>0</v>
      </c>
      <c r="W43" s="45"/>
      <c r="X43" s="43"/>
      <c r="Y43" s="43"/>
      <c r="Z43" s="43"/>
      <c r="AA43" s="43"/>
      <c r="AB43" s="43"/>
      <c r="AC43" s="43"/>
      <c r="AD43" s="43"/>
    </row>
    <row r="44" spans="1:30" ht="15.95" customHeight="1" thickBot="1" x14ac:dyDescent="0.25">
      <c r="A44" s="43"/>
      <c r="B44" s="105" t="s">
        <v>22</v>
      </c>
      <c r="C44" s="102">
        <f t="shared" ref="C44:V44" si="13">COUNTIF(C$6:C$40,"=7")</f>
        <v>0</v>
      </c>
      <c r="D44" s="41">
        <f t="shared" si="13"/>
        <v>0</v>
      </c>
      <c r="E44" s="41">
        <f t="shared" si="13"/>
        <v>0</v>
      </c>
      <c r="F44" s="41">
        <f t="shared" si="13"/>
        <v>0</v>
      </c>
      <c r="G44" s="41">
        <f t="shared" si="13"/>
        <v>0</v>
      </c>
      <c r="H44" s="41">
        <f t="shared" si="13"/>
        <v>0</v>
      </c>
      <c r="I44" s="41">
        <f t="shared" si="13"/>
        <v>0</v>
      </c>
      <c r="J44" s="41">
        <f t="shared" si="13"/>
        <v>0</v>
      </c>
      <c r="K44" s="41">
        <f t="shared" si="13"/>
        <v>0</v>
      </c>
      <c r="L44" s="41">
        <f t="shared" si="13"/>
        <v>0</v>
      </c>
      <c r="M44" s="41">
        <f t="shared" si="13"/>
        <v>0</v>
      </c>
      <c r="N44" s="41">
        <f t="shared" si="13"/>
        <v>0</v>
      </c>
      <c r="O44" s="41">
        <f t="shared" si="13"/>
        <v>0</v>
      </c>
      <c r="P44" s="41">
        <f t="shared" si="13"/>
        <v>0</v>
      </c>
      <c r="Q44" s="41">
        <f t="shared" si="13"/>
        <v>0</v>
      </c>
      <c r="R44" s="41">
        <f t="shared" si="13"/>
        <v>0</v>
      </c>
      <c r="S44" s="41">
        <f t="shared" si="13"/>
        <v>0</v>
      </c>
      <c r="T44" s="41">
        <f t="shared" si="13"/>
        <v>0</v>
      </c>
      <c r="U44" s="41">
        <f t="shared" si="13"/>
        <v>0</v>
      </c>
      <c r="V44" s="41">
        <f t="shared" si="13"/>
        <v>0</v>
      </c>
      <c r="W44" s="45"/>
      <c r="X44" s="43"/>
      <c r="Y44" s="43"/>
      <c r="Z44" s="43"/>
      <c r="AA44" s="43"/>
      <c r="AB44" s="43"/>
      <c r="AC44" s="43"/>
      <c r="AD44" s="43"/>
    </row>
    <row r="45" spans="1:30" ht="15.95" customHeight="1" thickBot="1" x14ac:dyDescent="0.25">
      <c r="A45" s="43"/>
      <c r="B45" s="105" t="s">
        <v>23</v>
      </c>
      <c r="C45" s="102">
        <f t="shared" ref="C45:V45" si="14">COUNTIF(C$6:C$40,"=6")</f>
        <v>0</v>
      </c>
      <c r="D45" s="41">
        <f t="shared" si="14"/>
        <v>0</v>
      </c>
      <c r="E45" s="41">
        <f t="shared" si="14"/>
        <v>0</v>
      </c>
      <c r="F45" s="41">
        <f t="shared" si="14"/>
        <v>0</v>
      </c>
      <c r="G45" s="41">
        <f t="shared" si="14"/>
        <v>0</v>
      </c>
      <c r="H45" s="41">
        <f t="shared" si="14"/>
        <v>0</v>
      </c>
      <c r="I45" s="41">
        <f t="shared" si="14"/>
        <v>0</v>
      </c>
      <c r="J45" s="41">
        <f t="shared" si="14"/>
        <v>0</v>
      </c>
      <c r="K45" s="41">
        <f t="shared" si="14"/>
        <v>0</v>
      </c>
      <c r="L45" s="41">
        <f t="shared" si="14"/>
        <v>0</v>
      </c>
      <c r="M45" s="41">
        <f t="shared" si="14"/>
        <v>0</v>
      </c>
      <c r="N45" s="41">
        <f t="shared" si="14"/>
        <v>0</v>
      </c>
      <c r="O45" s="41">
        <f t="shared" si="14"/>
        <v>0</v>
      </c>
      <c r="P45" s="41">
        <f t="shared" si="14"/>
        <v>0</v>
      </c>
      <c r="Q45" s="41">
        <f t="shared" si="14"/>
        <v>0</v>
      </c>
      <c r="R45" s="41">
        <f t="shared" si="14"/>
        <v>0</v>
      </c>
      <c r="S45" s="41">
        <f t="shared" si="14"/>
        <v>0</v>
      </c>
      <c r="T45" s="41">
        <f t="shared" si="14"/>
        <v>0</v>
      </c>
      <c r="U45" s="41">
        <f t="shared" si="14"/>
        <v>0</v>
      </c>
      <c r="V45" s="41">
        <f t="shared" si="14"/>
        <v>0</v>
      </c>
      <c r="W45" s="45"/>
      <c r="X45" s="43"/>
      <c r="Y45" s="43"/>
      <c r="Z45" s="43"/>
      <c r="AA45" s="43"/>
      <c r="AB45" s="43"/>
      <c r="AC45" s="43"/>
      <c r="AD45" s="43"/>
    </row>
    <row r="46" spans="1:30" ht="15.95" customHeight="1" thickBot="1" x14ac:dyDescent="0.25">
      <c r="A46" s="43"/>
      <c r="B46" s="105" t="s">
        <v>24</v>
      </c>
      <c r="C46" s="102">
        <f t="shared" ref="C46:V46" si="15">COUNTIF(C$6:C$40,"=5")</f>
        <v>0</v>
      </c>
      <c r="D46" s="41">
        <f t="shared" si="15"/>
        <v>0</v>
      </c>
      <c r="E46" s="41">
        <f t="shared" si="15"/>
        <v>0</v>
      </c>
      <c r="F46" s="41">
        <f t="shared" si="15"/>
        <v>0</v>
      </c>
      <c r="G46" s="41">
        <f t="shared" si="15"/>
        <v>0</v>
      </c>
      <c r="H46" s="41">
        <f t="shared" si="15"/>
        <v>0</v>
      </c>
      <c r="I46" s="41">
        <f t="shared" si="15"/>
        <v>0</v>
      </c>
      <c r="J46" s="41">
        <f t="shared" si="15"/>
        <v>0</v>
      </c>
      <c r="K46" s="41">
        <f t="shared" si="15"/>
        <v>0</v>
      </c>
      <c r="L46" s="41">
        <f t="shared" si="15"/>
        <v>0</v>
      </c>
      <c r="M46" s="41">
        <f t="shared" si="15"/>
        <v>0</v>
      </c>
      <c r="N46" s="41">
        <f t="shared" si="15"/>
        <v>0</v>
      </c>
      <c r="O46" s="41">
        <f t="shared" si="15"/>
        <v>0</v>
      </c>
      <c r="P46" s="41">
        <f t="shared" si="15"/>
        <v>0</v>
      </c>
      <c r="Q46" s="41">
        <f t="shared" si="15"/>
        <v>0</v>
      </c>
      <c r="R46" s="41">
        <f t="shared" si="15"/>
        <v>0</v>
      </c>
      <c r="S46" s="41">
        <f t="shared" si="15"/>
        <v>0</v>
      </c>
      <c r="T46" s="41">
        <f t="shared" si="15"/>
        <v>0</v>
      </c>
      <c r="U46" s="41">
        <f t="shared" si="15"/>
        <v>0</v>
      </c>
      <c r="V46" s="41">
        <f t="shared" si="15"/>
        <v>0</v>
      </c>
      <c r="W46" s="45"/>
      <c r="X46" s="43"/>
      <c r="Y46" s="43"/>
      <c r="Z46" s="43"/>
      <c r="AA46" s="43"/>
      <c r="AB46" s="43"/>
      <c r="AC46" s="43"/>
      <c r="AD46" s="43"/>
    </row>
    <row r="47" spans="1:30" ht="15.95" customHeight="1" thickBot="1" x14ac:dyDescent="0.25">
      <c r="A47" s="43"/>
      <c r="B47" s="105" t="s">
        <v>25</v>
      </c>
      <c r="C47" s="102">
        <f t="shared" ref="C47:V47" si="16">COUNTIF(C$6:C$40,"=4")</f>
        <v>0</v>
      </c>
      <c r="D47" s="41">
        <f t="shared" si="16"/>
        <v>0</v>
      </c>
      <c r="E47" s="41">
        <f t="shared" si="16"/>
        <v>0</v>
      </c>
      <c r="F47" s="41">
        <f t="shared" si="16"/>
        <v>0</v>
      </c>
      <c r="G47" s="41">
        <f t="shared" si="16"/>
        <v>0</v>
      </c>
      <c r="H47" s="41">
        <f t="shared" si="16"/>
        <v>0</v>
      </c>
      <c r="I47" s="41">
        <f t="shared" si="16"/>
        <v>0</v>
      </c>
      <c r="J47" s="41">
        <f t="shared" si="16"/>
        <v>0</v>
      </c>
      <c r="K47" s="41">
        <f t="shared" si="16"/>
        <v>0</v>
      </c>
      <c r="L47" s="41">
        <f t="shared" si="16"/>
        <v>0</v>
      </c>
      <c r="M47" s="41">
        <f t="shared" si="16"/>
        <v>0</v>
      </c>
      <c r="N47" s="41">
        <f t="shared" si="16"/>
        <v>0</v>
      </c>
      <c r="O47" s="41">
        <f t="shared" si="16"/>
        <v>0</v>
      </c>
      <c r="P47" s="41">
        <f t="shared" si="16"/>
        <v>0</v>
      </c>
      <c r="Q47" s="41">
        <f t="shared" si="16"/>
        <v>0</v>
      </c>
      <c r="R47" s="41">
        <f t="shared" si="16"/>
        <v>0</v>
      </c>
      <c r="S47" s="41">
        <f t="shared" si="16"/>
        <v>0</v>
      </c>
      <c r="T47" s="41">
        <f t="shared" si="16"/>
        <v>0</v>
      </c>
      <c r="U47" s="41">
        <f t="shared" si="16"/>
        <v>0</v>
      </c>
      <c r="V47" s="41">
        <f t="shared" si="16"/>
        <v>0</v>
      </c>
      <c r="W47" s="44"/>
      <c r="X47" s="43"/>
      <c r="Y47" s="43"/>
      <c r="Z47" s="43"/>
      <c r="AA47" s="43"/>
      <c r="AB47" s="43"/>
      <c r="AC47" s="43"/>
      <c r="AD47" s="43"/>
    </row>
    <row r="48" spans="1:30" ht="13.5" thickBot="1" x14ac:dyDescent="0.25">
      <c r="A48" s="43"/>
      <c r="B48" s="105" t="s">
        <v>26</v>
      </c>
      <c r="C48" s="102">
        <f t="shared" ref="C48:V48" si="17">COUNTIF(C$6:C$40,"=3")</f>
        <v>0</v>
      </c>
      <c r="D48" s="41">
        <f t="shared" si="17"/>
        <v>0</v>
      </c>
      <c r="E48" s="41">
        <f t="shared" si="17"/>
        <v>0</v>
      </c>
      <c r="F48" s="41">
        <f t="shared" si="17"/>
        <v>0</v>
      </c>
      <c r="G48" s="41">
        <f t="shared" si="17"/>
        <v>0</v>
      </c>
      <c r="H48" s="41">
        <f t="shared" si="17"/>
        <v>0</v>
      </c>
      <c r="I48" s="41">
        <f t="shared" si="17"/>
        <v>0</v>
      </c>
      <c r="J48" s="41">
        <f t="shared" si="17"/>
        <v>0</v>
      </c>
      <c r="K48" s="41">
        <f t="shared" si="17"/>
        <v>0</v>
      </c>
      <c r="L48" s="41">
        <f t="shared" si="17"/>
        <v>0</v>
      </c>
      <c r="M48" s="41">
        <f t="shared" si="17"/>
        <v>0</v>
      </c>
      <c r="N48" s="41">
        <f t="shared" si="17"/>
        <v>0</v>
      </c>
      <c r="O48" s="41">
        <f t="shared" si="17"/>
        <v>0</v>
      </c>
      <c r="P48" s="41">
        <f t="shared" si="17"/>
        <v>0</v>
      </c>
      <c r="Q48" s="41">
        <f t="shared" si="17"/>
        <v>0</v>
      </c>
      <c r="R48" s="41">
        <f t="shared" si="17"/>
        <v>0</v>
      </c>
      <c r="S48" s="41">
        <f t="shared" si="17"/>
        <v>0</v>
      </c>
      <c r="T48" s="41">
        <f t="shared" si="17"/>
        <v>0</v>
      </c>
      <c r="U48" s="41">
        <f t="shared" si="17"/>
        <v>0</v>
      </c>
      <c r="V48" s="41">
        <f t="shared" si="17"/>
        <v>0</v>
      </c>
      <c r="W48" s="44"/>
      <c r="X48" s="43"/>
      <c r="Y48" s="43"/>
      <c r="Z48" s="43"/>
      <c r="AA48" s="43"/>
      <c r="AB48" s="43"/>
      <c r="AC48" s="43"/>
      <c r="AD48" s="43"/>
    </row>
    <row r="49" spans="1:30" ht="13.5" thickBot="1" x14ac:dyDescent="0.25">
      <c r="A49" s="43"/>
      <c r="B49" s="105" t="s">
        <v>27</v>
      </c>
      <c r="C49" s="102">
        <f t="shared" ref="C49:V49" si="18">COUNTIF(C$6:C$40,"=2")</f>
        <v>0</v>
      </c>
      <c r="D49" s="41">
        <f t="shared" si="18"/>
        <v>0</v>
      </c>
      <c r="E49" s="41">
        <f t="shared" si="18"/>
        <v>0</v>
      </c>
      <c r="F49" s="41">
        <f t="shared" si="18"/>
        <v>0</v>
      </c>
      <c r="G49" s="41">
        <f t="shared" si="18"/>
        <v>0</v>
      </c>
      <c r="H49" s="41">
        <f t="shared" si="18"/>
        <v>0</v>
      </c>
      <c r="I49" s="41">
        <f t="shared" si="18"/>
        <v>0</v>
      </c>
      <c r="J49" s="41">
        <f t="shared" si="18"/>
        <v>0</v>
      </c>
      <c r="K49" s="41">
        <f t="shared" si="18"/>
        <v>0</v>
      </c>
      <c r="L49" s="41">
        <f t="shared" si="18"/>
        <v>0</v>
      </c>
      <c r="M49" s="41">
        <f t="shared" si="18"/>
        <v>0</v>
      </c>
      <c r="N49" s="41">
        <f t="shared" si="18"/>
        <v>0</v>
      </c>
      <c r="O49" s="41">
        <f t="shared" si="18"/>
        <v>0</v>
      </c>
      <c r="P49" s="41">
        <f t="shared" si="18"/>
        <v>0</v>
      </c>
      <c r="Q49" s="41">
        <f t="shared" si="18"/>
        <v>0</v>
      </c>
      <c r="R49" s="41">
        <f t="shared" si="18"/>
        <v>0</v>
      </c>
      <c r="S49" s="41">
        <f t="shared" si="18"/>
        <v>0</v>
      </c>
      <c r="T49" s="41">
        <f t="shared" si="18"/>
        <v>0</v>
      </c>
      <c r="U49" s="41">
        <f t="shared" si="18"/>
        <v>0</v>
      </c>
      <c r="V49" s="41">
        <f t="shared" si="18"/>
        <v>0</v>
      </c>
      <c r="W49" s="44"/>
      <c r="X49" s="43"/>
      <c r="Y49" s="43"/>
      <c r="Z49" s="43"/>
      <c r="AA49" s="43"/>
      <c r="AB49" s="43"/>
      <c r="AC49" s="43"/>
      <c r="AD49" s="43"/>
    </row>
    <row r="50" spans="1:30" ht="13.5" thickBot="1" x14ac:dyDescent="0.25">
      <c r="A50" s="43"/>
      <c r="B50" s="105" t="s">
        <v>28</v>
      </c>
      <c r="C50" s="103">
        <f t="shared" ref="C50:V50" si="19">COUNTIF(C$6:C$40,"=1")</f>
        <v>0</v>
      </c>
      <c r="D50" s="42">
        <f t="shared" si="19"/>
        <v>0</v>
      </c>
      <c r="E50" s="42">
        <f t="shared" si="19"/>
        <v>0</v>
      </c>
      <c r="F50" s="42">
        <f t="shared" si="19"/>
        <v>0</v>
      </c>
      <c r="G50" s="42">
        <f t="shared" si="19"/>
        <v>0</v>
      </c>
      <c r="H50" s="42">
        <f t="shared" si="19"/>
        <v>0</v>
      </c>
      <c r="I50" s="42">
        <f t="shared" si="19"/>
        <v>0</v>
      </c>
      <c r="J50" s="42">
        <f t="shared" si="19"/>
        <v>0</v>
      </c>
      <c r="K50" s="42">
        <f t="shared" si="19"/>
        <v>0</v>
      </c>
      <c r="L50" s="42">
        <f t="shared" si="19"/>
        <v>0</v>
      </c>
      <c r="M50" s="42">
        <f t="shared" si="19"/>
        <v>0</v>
      </c>
      <c r="N50" s="42">
        <f t="shared" si="19"/>
        <v>0</v>
      </c>
      <c r="O50" s="42">
        <f t="shared" si="19"/>
        <v>0</v>
      </c>
      <c r="P50" s="42">
        <f t="shared" si="19"/>
        <v>0</v>
      </c>
      <c r="Q50" s="42">
        <f t="shared" si="19"/>
        <v>0</v>
      </c>
      <c r="R50" s="42">
        <f t="shared" si="19"/>
        <v>0</v>
      </c>
      <c r="S50" s="42">
        <f t="shared" si="19"/>
        <v>0</v>
      </c>
      <c r="T50" s="42">
        <f t="shared" si="19"/>
        <v>0</v>
      </c>
      <c r="U50" s="42">
        <f t="shared" si="19"/>
        <v>0</v>
      </c>
      <c r="V50" s="42">
        <f t="shared" si="19"/>
        <v>0</v>
      </c>
      <c r="W50" s="44"/>
      <c r="X50" s="43"/>
      <c r="Y50" s="43"/>
      <c r="Z50" s="43"/>
      <c r="AA50" s="43"/>
      <c r="AB50" s="43"/>
      <c r="AC50" s="43"/>
      <c r="AD50" s="43"/>
    </row>
    <row r="51" spans="1:30" ht="13.5" thickBot="1" x14ac:dyDescent="0.25">
      <c r="A51" s="43"/>
      <c r="B51" s="105" t="s">
        <v>30</v>
      </c>
      <c r="C51" s="46">
        <f t="shared" ref="C51:V51" si="20">COUNTIF(C$6:C$40,"н/а")</f>
        <v>0</v>
      </c>
      <c r="D51" s="47">
        <f t="shared" si="20"/>
        <v>0</v>
      </c>
      <c r="E51" s="47">
        <f t="shared" si="20"/>
        <v>0</v>
      </c>
      <c r="F51" s="47">
        <f t="shared" si="20"/>
        <v>0</v>
      </c>
      <c r="G51" s="47">
        <f t="shared" si="20"/>
        <v>0</v>
      </c>
      <c r="H51" s="47">
        <f t="shared" si="20"/>
        <v>0</v>
      </c>
      <c r="I51" s="47">
        <f t="shared" si="20"/>
        <v>0</v>
      </c>
      <c r="J51" s="47">
        <f t="shared" si="20"/>
        <v>0</v>
      </c>
      <c r="K51" s="47">
        <f t="shared" si="20"/>
        <v>0</v>
      </c>
      <c r="L51" s="47">
        <f t="shared" si="20"/>
        <v>0</v>
      </c>
      <c r="M51" s="47">
        <f t="shared" si="20"/>
        <v>0</v>
      </c>
      <c r="N51" s="47">
        <f t="shared" si="20"/>
        <v>0</v>
      </c>
      <c r="O51" s="47">
        <f t="shared" si="20"/>
        <v>0</v>
      </c>
      <c r="P51" s="47">
        <f t="shared" si="20"/>
        <v>0</v>
      </c>
      <c r="Q51" s="47">
        <f t="shared" si="20"/>
        <v>0</v>
      </c>
      <c r="R51" s="47">
        <f t="shared" si="20"/>
        <v>0</v>
      </c>
      <c r="S51" s="47">
        <f t="shared" si="20"/>
        <v>0</v>
      </c>
      <c r="T51" s="47">
        <f t="shared" si="20"/>
        <v>0</v>
      </c>
      <c r="U51" s="47">
        <f t="shared" si="20"/>
        <v>0</v>
      </c>
      <c r="V51" s="47">
        <f t="shared" si="20"/>
        <v>0</v>
      </c>
      <c r="W51" s="44"/>
      <c r="X51" s="43"/>
      <c r="Y51" s="43"/>
      <c r="Z51" s="43"/>
      <c r="AA51" s="43"/>
      <c r="AB51" s="43"/>
      <c r="AC51" s="43"/>
      <c r="AD51" s="43"/>
    </row>
    <row r="52" spans="1:30" ht="13.5" thickBot="1" x14ac:dyDescent="0.25">
      <c r="A52" s="43"/>
      <c r="B52" s="105" t="s">
        <v>72</v>
      </c>
      <c r="C52" s="108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47">
        <f>COUNTIF(U$6:U$40,"зач")</f>
        <v>0</v>
      </c>
      <c r="V52" s="61"/>
      <c r="W52" s="44"/>
      <c r="X52" s="43"/>
      <c r="Y52" s="43"/>
      <c r="Z52" s="43"/>
      <c r="AA52" s="43"/>
      <c r="AB52" s="43"/>
      <c r="AC52" s="43"/>
      <c r="AD52" s="43"/>
    </row>
    <row r="53" spans="1:30" ht="13.5" thickBot="1" x14ac:dyDescent="0.25">
      <c r="A53" s="43"/>
      <c r="B53" s="107" t="s">
        <v>57</v>
      </c>
      <c r="C53" s="48" t="e">
        <f t="shared" ref="C53:V53" si="21">(C41*10+C42*9+C43*8+C44*7+C45*6+C46*5+C47*4+C48*3+C49*2+C50*1)/SUM(C41:C51)</f>
        <v>#DIV/0!</v>
      </c>
      <c r="D53" s="48" t="e">
        <f t="shared" si="21"/>
        <v>#DIV/0!</v>
      </c>
      <c r="E53" s="48" t="e">
        <f t="shared" si="21"/>
        <v>#DIV/0!</v>
      </c>
      <c r="F53" s="48" t="e">
        <f t="shared" si="21"/>
        <v>#DIV/0!</v>
      </c>
      <c r="G53" s="48" t="e">
        <f t="shared" si="21"/>
        <v>#DIV/0!</v>
      </c>
      <c r="H53" s="48" t="e">
        <f t="shared" si="21"/>
        <v>#DIV/0!</v>
      </c>
      <c r="I53" s="48" t="e">
        <f t="shared" si="21"/>
        <v>#DIV/0!</v>
      </c>
      <c r="J53" s="48" t="e">
        <f t="shared" si="21"/>
        <v>#DIV/0!</v>
      </c>
      <c r="K53" s="48" t="e">
        <f t="shared" si="21"/>
        <v>#DIV/0!</v>
      </c>
      <c r="L53" s="48" t="e">
        <f t="shared" si="21"/>
        <v>#DIV/0!</v>
      </c>
      <c r="M53" s="48" t="e">
        <f t="shared" si="21"/>
        <v>#DIV/0!</v>
      </c>
      <c r="N53" s="48" t="e">
        <f t="shared" si="21"/>
        <v>#DIV/0!</v>
      </c>
      <c r="O53" s="48" t="e">
        <f t="shared" si="21"/>
        <v>#DIV/0!</v>
      </c>
      <c r="P53" s="48" t="e">
        <f t="shared" si="21"/>
        <v>#DIV/0!</v>
      </c>
      <c r="Q53" s="48" t="e">
        <f t="shared" si="21"/>
        <v>#DIV/0!</v>
      </c>
      <c r="R53" s="48" t="e">
        <f t="shared" si="21"/>
        <v>#DIV/0!</v>
      </c>
      <c r="S53" s="48" t="e">
        <f t="shared" si="21"/>
        <v>#DIV/0!</v>
      </c>
      <c r="T53" s="48" t="e">
        <f t="shared" si="21"/>
        <v>#DIV/0!</v>
      </c>
      <c r="U53" s="48" t="e">
        <f t="shared" si="21"/>
        <v>#DIV/0!</v>
      </c>
      <c r="V53" s="48" t="e">
        <f t="shared" si="21"/>
        <v>#DIV/0!</v>
      </c>
      <c r="W53" s="43"/>
      <c r="X53" s="43"/>
      <c r="Y53" s="43"/>
      <c r="Z53" s="43"/>
      <c r="AA53" s="43"/>
      <c r="AB53" s="43"/>
      <c r="AC53" s="43"/>
      <c r="AD53" s="43"/>
    </row>
    <row r="54" spans="1:30" ht="13.5" thickBot="1" x14ac:dyDescent="0.25">
      <c r="A54" s="43"/>
      <c r="B54" s="107" t="s">
        <v>59</v>
      </c>
      <c r="C54" s="49" t="e">
        <f>SUM(C41:C44)/SUM(C41:C51)</f>
        <v>#DIV/0!</v>
      </c>
      <c r="D54" s="49" t="e">
        <f>SUM(D41:D44)/SUM(D41:D51)</f>
        <v>#DIV/0!</v>
      </c>
      <c r="E54" s="49" t="e">
        <f t="shared" ref="E54:V54" si="22">SUM(E41:E44)/SUM(E41:E51)</f>
        <v>#DIV/0!</v>
      </c>
      <c r="F54" s="49" t="e">
        <f t="shared" si="22"/>
        <v>#DIV/0!</v>
      </c>
      <c r="G54" s="49" t="e">
        <f t="shared" si="22"/>
        <v>#DIV/0!</v>
      </c>
      <c r="H54" s="49" t="e">
        <f t="shared" si="22"/>
        <v>#DIV/0!</v>
      </c>
      <c r="I54" s="49" t="e">
        <f t="shared" si="22"/>
        <v>#DIV/0!</v>
      </c>
      <c r="J54" s="49" t="e">
        <f t="shared" si="22"/>
        <v>#DIV/0!</v>
      </c>
      <c r="K54" s="49" t="e">
        <f>SUM(K41:K44)/SUM(K41:K51)</f>
        <v>#DIV/0!</v>
      </c>
      <c r="L54" s="49" t="e">
        <f t="shared" si="22"/>
        <v>#DIV/0!</v>
      </c>
      <c r="M54" s="49" t="e">
        <f t="shared" si="22"/>
        <v>#DIV/0!</v>
      </c>
      <c r="N54" s="49" t="e">
        <f t="shared" si="22"/>
        <v>#DIV/0!</v>
      </c>
      <c r="O54" s="49" t="e">
        <f t="shared" si="22"/>
        <v>#DIV/0!</v>
      </c>
      <c r="P54" s="49" t="e">
        <f t="shared" si="22"/>
        <v>#DIV/0!</v>
      </c>
      <c r="Q54" s="49" t="e">
        <f t="shared" si="22"/>
        <v>#DIV/0!</v>
      </c>
      <c r="R54" s="49" t="e">
        <f t="shared" si="22"/>
        <v>#DIV/0!</v>
      </c>
      <c r="S54" s="49" t="e">
        <f t="shared" si="22"/>
        <v>#DIV/0!</v>
      </c>
      <c r="T54" s="49" t="e">
        <f t="shared" si="22"/>
        <v>#DIV/0!</v>
      </c>
      <c r="U54" s="49" t="e">
        <f t="shared" si="22"/>
        <v>#DIV/0!</v>
      </c>
      <c r="V54" s="49" t="e">
        <f t="shared" si="22"/>
        <v>#DIV/0!</v>
      </c>
      <c r="W54" s="43"/>
      <c r="X54" s="43"/>
      <c r="Y54" s="43"/>
      <c r="Z54" s="43"/>
      <c r="AA54" s="43"/>
      <c r="AB54" s="43"/>
      <c r="AC54" s="43"/>
      <c r="AD54" s="43"/>
    </row>
    <row r="55" spans="1:30" ht="13.5" thickBot="1" x14ac:dyDescent="0.25">
      <c r="A55" s="43"/>
      <c r="B55" s="107" t="s">
        <v>58</v>
      </c>
      <c r="C55" s="60" t="e">
        <f t="shared" ref="C55:V55" si="23">(COUNTIF(C6:C40,"=10")*100%+COUNTIF(C6:C40,"=9")*96%+COUNTIF(C6:C40,"=8")*90%+COUNTIF(C6:C40,"=7")*74%+COUNTIF(C6:C40,"=6")*55%+COUNTIF(C6:C40,"=5")*45%+COUNTIF(C6:C40,"=4")*40%+COUNTIF(C6:C40,"=3")*32%+COUNTIF(C6:C40,"=2")*20%+COUNTIF(C6:C40,"=1")*12%)/COUNTIF(C6:C40,"&gt;0")</f>
        <v>#DIV/0!</v>
      </c>
      <c r="D55" s="60" t="e">
        <f t="shared" si="23"/>
        <v>#DIV/0!</v>
      </c>
      <c r="E55" s="60" t="e">
        <f t="shared" si="23"/>
        <v>#DIV/0!</v>
      </c>
      <c r="F55" s="60" t="e">
        <f t="shared" si="23"/>
        <v>#DIV/0!</v>
      </c>
      <c r="G55" s="60" t="e">
        <f t="shared" si="23"/>
        <v>#DIV/0!</v>
      </c>
      <c r="H55" s="60" t="e">
        <f t="shared" si="23"/>
        <v>#DIV/0!</v>
      </c>
      <c r="I55" s="60" t="e">
        <f t="shared" si="23"/>
        <v>#DIV/0!</v>
      </c>
      <c r="J55" s="60" t="e">
        <f t="shared" si="23"/>
        <v>#DIV/0!</v>
      </c>
      <c r="K55" s="60" t="e">
        <f t="shared" si="23"/>
        <v>#DIV/0!</v>
      </c>
      <c r="L55" s="60" t="e">
        <f t="shared" si="23"/>
        <v>#DIV/0!</v>
      </c>
      <c r="M55" s="60" t="e">
        <f t="shared" si="23"/>
        <v>#DIV/0!</v>
      </c>
      <c r="N55" s="60" t="e">
        <f t="shared" si="23"/>
        <v>#DIV/0!</v>
      </c>
      <c r="O55" s="60" t="e">
        <f t="shared" si="23"/>
        <v>#DIV/0!</v>
      </c>
      <c r="P55" s="60" t="e">
        <f t="shared" si="23"/>
        <v>#DIV/0!</v>
      </c>
      <c r="Q55" s="60" t="e">
        <f t="shared" si="23"/>
        <v>#DIV/0!</v>
      </c>
      <c r="R55" s="60" t="e">
        <f t="shared" si="23"/>
        <v>#DIV/0!</v>
      </c>
      <c r="S55" s="60" t="e">
        <f t="shared" si="23"/>
        <v>#DIV/0!</v>
      </c>
      <c r="T55" s="60" t="e">
        <f t="shared" si="23"/>
        <v>#DIV/0!</v>
      </c>
      <c r="U55" s="60" t="e">
        <f t="shared" si="23"/>
        <v>#DIV/0!</v>
      </c>
      <c r="V55" s="62" t="e">
        <f t="shared" si="23"/>
        <v>#DIV/0!</v>
      </c>
      <c r="W55" s="43"/>
      <c r="X55" s="43"/>
      <c r="Y55" s="43"/>
      <c r="Z55" s="43"/>
      <c r="AA55" s="43"/>
      <c r="AB55" s="43"/>
      <c r="AC55" s="43"/>
      <c r="AD55" s="43"/>
    </row>
  </sheetData>
  <mergeCells count="4">
    <mergeCell ref="A4:AA4"/>
    <mergeCell ref="A1:AA1"/>
    <mergeCell ref="A2:AA2"/>
    <mergeCell ref="A3:AA3"/>
  </mergeCells>
  <phoneticPr fontId="7" type="noConversion"/>
  <pageMargins left="0.15748031496062992" right="0.15748031496062992" top="0.19685039370078741" bottom="0.19685039370078741" header="0" footer="0"/>
  <pageSetup paperSize="9" scale="7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8"/>
  <sheetViews>
    <sheetView zoomScaleNormal="100" zoomScaleSheetLayoutView="115" workbookViewId="0">
      <selection activeCell="L16" sqref="L16"/>
    </sheetView>
  </sheetViews>
  <sheetFormatPr defaultRowHeight="12.75" x14ac:dyDescent="0.2"/>
  <cols>
    <col min="1" max="1" width="9.5703125" customWidth="1"/>
    <col min="2" max="2" width="10.85546875" customWidth="1"/>
    <col min="3" max="3" width="11.140625" customWidth="1"/>
    <col min="4" max="4" width="10" customWidth="1"/>
    <col min="5" max="5" width="21.5703125" customWidth="1"/>
    <col min="6" max="6" width="9.28515625" customWidth="1"/>
    <col min="7" max="7" width="10" customWidth="1"/>
    <col min="8" max="8" width="9.28515625" customWidth="1"/>
    <col min="9" max="9" width="5.85546875" customWidth="1"/>
    <col min="10" max="10" width="8.85546875" customWidth="1"/>
    <col min="11" max="11" width="5.28515625" customWidth="1"/>
    <col min="12" max="12" width="8.85546875" customWidth="1"/>
    <col min="13" max="13" width="5.28515625" customWidth="1"/>
  </cols>
  <sheetData>
    <row r="1" spans="1:12" ht="12.75" customHeight="1" x14ac:dyDescent="0.2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30" customHeight="1" thickBo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37.25" customHeight="1" thickBot="1" x14ac:dyDescent="0.25">
      <c r="A3" s="1"/>
      <c r="B3" s="148" t="s">
        <v>35</v>
      </c>
      <c r="C3" s="145" t="s">
        <v>36</v>
      </c>
      <c r="D3" s="145" t="s">
        <v>71</v>
      </c>
      <c r="E3" s="141" t="s">
        <v>33</v>
      </c>
      <c r="F3" s="145" t="s">
        <v>34</v>
      </c>
      <c r="G3" s="145" t="s">
        <v>63</v>
      </c>
      <c r="H3" s="140" t="s">
        <v>32</v>
      </c>
      <c r="I3" s="139" t="s">
        <v>56</v>
      </c>
      <c r="J3" s="139" t="s">
        <v>74</v>
      </c>
      <c r="K3" s="147" t="s">
        <v>69</v>
      </c>
      <c r="L3" s="147" t="s">
        <v>70</v>
      </c>
    </row>
    <row r="4" spans="1:12" ht="18" customHeight="1" thickBot="1" x14ac:dyDescent="0.25">
      <c r="B4" s="148"/>
      <c r="C4" s="145"/>
      <c r="D4" s="145"/>
      <c r="E4" s="141"/>
      <c r="F4" s="145"/>
      <c r="G4" s="145"/>
      <c r="H4" s="140"/>
      <c r="I4" s="139"/>
      <c r="J4" s="139"/>
      <c r="K4" s="147"/>
      <c r="L4" s="147"/>
    </row>
    <row r="5" spans="1:12" ht="15.95" customHeight="1" thickBot="1" x14ac:dyDescent="0.25">
      <c r="B5" s="135">
        <f>($G$5*10+$G$6*9+$G$7*8+$G$8*7+$G$9*6+$G$10*5+$G$11*4+$G$12*3+$G$13*2+$G$14*1)/$G$20</f>
        <v>0</v>
      </c>
      <c r="C5" s="137">
        <f>($G$5*100%+$G$6*96%+$G$7*90%+$G$8*74%+$G$9*55%+$G$10*45%+$G$11*40%+$G$12*32%+$G$13*20%+$G$14*12)/$G$20</f>
        <v>0</v>
      </c>
      <c r="D5" s="136">
        <f>COUNTIF('Ведомость IV'!Y6:Y40,"&gt;=7")/$G$20</f>
        <v>0</v>
      </c>
      <c r="E5" s="124" t="s">
        <v>38</v>
      </c>
      <c r="F5" s="140">
        <f>G5+G6</f>
        <v>0</v>
      </c>
      <c r="G5" s="26">
        <f>COUNTIF('Ведомость IV'!$Y$6:$Y$40,"=10")</f>
        <v>0</v>
      </c>
      <c r="H5" s="7" t="s">
        <v>19</v>
      </c>
      <c r="I5" s="71">
        <f>COUNTIF('Ведомость IV'!$X$6:$X$40,"&gt;=10")</f>
        <v>0</v>
      </c>
      <c r="J5" s="142">
        <f>(I5+I6+I7+I8)/G20</f>
        <v>0</v>
      </c>
      <c r="K5" s="26">
        <f>COUNTIF('Ведомость IV'!$AB$6:$AB$40,"&gt;=9,5")</f>
        <v>0</v>
      </c>
      <c r="L5" s="136">
        <f>COUNTIF('Ведомость IV'!AB6:AB40,"&gt;=6,5")/$G$20</f>
        <v>0</v>
      </c>
    </row>
    <row r="6" spans="1:12" ht="15.95" customHeight="1" thickBot="1" x14ac:dyDescent="0.25">
      <c r="B6" s="135"/>
      <c r="C6" s="137"/>
      <c r="D6" s="136"/>
      <c r="E6" s="124"/>
      <c r="F6" s="140"/>
      <c r="G6" s="26">
        <f>COUNTIF('Ведомость IV'!$Y$6:$Y$40,"=9")</f>
        <v>0</v>
      </c>
      <c r="H6" s="7" t="s">
        <v>20</v>
      </c>
      <c r="I6" s="71">
        <f>COUNTIF('Ведомость IV'!$X$6:$X$40,"&gt;=9")-I5</f>
        <v>0</v>
      </c>
      <c r="J6" s="143"/>
      <c r="K6" s="116">
        <f>COUNTIF('Ведомость IV'!$AB$6:$AB$40,"&gt;=8,5")-K5</f>
        <v>0</v>
      </c>
      <c r="L6" s="136"/>
    </row>
    <row r="7" spans="1:12" ht="15.95" customHeight="1" thickBot="1" x14ac:dyDescent="0.25">
      <c r="B7" s="135"/>
      <c r="C7" s="137"/>
      <c r="D7" s="136"/>
      <c r="E7" s="124" t="s">
        <v>39</v>
      </c>
      <c r="F7" s="140">
        <f>G7+G8</f>
        <v>0</v>
      </c>
      <c r="G7" s="26">
        <f>COUNTIF('Ведомость IV'!$Y$6:$Y$40,"=8")</f>
        <v>0</v>
      </c>
      <c r="H7" s="7" t="s">
        <v>21</v>
      </c>
      <c r="I7" s="71">
        <f>COUNTIF('Ведомость IV'!$X$6:$X$40,"&gt;=8")-I6-I5</f>
        <v>0</v>
      </c>
      <c r="J7" s="143"/>
      <c r="K7" s="116">
        <f>COUNTIF('Ведомость IV'!$AB$6:$AB$40,"&gt;=7,5")-K6-K5</f>
        <v>0</v>
      </c>
      <c r="L7" s="136"/>
    </row>
    <row r="8" spans="1:12" ht="15.95" customHeight="1" thickBot="1" x14ac:dyDescent="0.25">
      <c r="B8" s="135"/>
      <c r="C8" s="137"/>
      <c r="D8" s="136"/>
      <c r="E8" s="124"/>
      <c r="F8" s="140"/>
      <c r="G8" s="26">
        <f>COUNTIF('Ведомость IV'!$Y$6:$Y$40,"=7")</f>
        <v>0</v>
      </c>
      <c r="H8" s="7" t="s">
        <v>22</v>
      </c>
      <c r="I8" s="71">
        <f>COUNTIF('Ведомость IV'!$X$6:$X$40,"&gt;=7")-I7-I6-I5</f>
        <v>0</v>
      </c>
      <c r="J8" s="143"/>
      <c r="K8" s="116">
        <f>COUNTIF('Ведомость IV'!$AB$6:$AB$40,"&gt;=6,5")-K7-K6-K5</f>
        <v>0</v>
      </c>
      <c r="L8" s="136"/>
    </row>
    <row r="9" spans="1:12" ht="15.95" customHeight="1" thickBot="1" x14ac:dyDescent="0.25">
      <c r="B9" s="135"/>
      <c r="C9" s="137"/>
      <c r="D9" s="136"/>
      <c r="E9" s="124" t="s">
        <v>40</v>
      </c>
      <c r="F9" s="140">
        <f>G9+G10</f>
        <v>0</v>
      </c>
      <c r="G9" s="26">
        <f>COUNTIF('Ведомость IV'!$Y$6:$Y$40,"=6")</f>
        <v>0</v>
      </c>
      <c r="H9" s="7" t="s">
        <v>23</v>
      </c>
      <c r="I9" s="71">
        <f>COUNTIF('Ведомость IV'!$X$6:$X$40,"&gt;=6")-I8-I7-I6-I5</f>
        <v>0</v>
      </c>
      <c r="J9" s="143"/>
      <c r="K9" s="116">
        <f>COUNTIF('Ведомость IV'!$AB$6:$AB$40,"&gt;=5,5")-K8-K7-K6-K5</f>
        <v>0</v>
      </c>
      <c r="L9" s="136"/>
    </row>
    <row r="10" spans="1:12" ht="15.95" customHeight="1" thickBot="1" x14ac:dyDescent="0.25">
      <c r="B10" s="135"/>
      <c r="C10" s="137"/>
      <c r="D10" s="136"/>
      <c r="E10" s="124"/>
      <c r="F10" s="140"/>
      <c r="G10" s="26">
        <f>COUNTIF('Ведомость IV'!$Y$6:$Y$40,"=5")</f>
        <v>0</v>
      </c>
      <c r="H10" s="7" t="s">
        <v>24</v>
      </c>
      <c r="I10" s="71">
        <f>COUNTIF('Ведомость IV'!$X$6:$X$40,"&gt;=5")-I9-I8-I7-I6-I5</f>
        <v>0</v>
      </c>
      <c r="J10" s="143"/>
      <c r="K10" s="116">
        <f>COUNTIF('Ведомость IV'!$AB$6:$AB$40,"&gt;=4,5")-K9-K8-K7-K6-K5</f>
        <v>0</v>
      </c>
      <c r="L10" s="136"/>
    </row>
    <row r="11" spans="1:12" ht="15.95" customHeight="1" thickBot="1" x14ac:dyDescent="0.25">
      <c r="B11" s="135"/>
      <c r="C11" s="137"/>
      <c r="D11" s="136"/>
      <c r="E11" s="124" t="s">
        <v>41</v>
      </c>
      <c r="F11" s="140">
        <f>G11+G12</f>
        <v>0</v>
      </c>
      <c r="G11" s="26">
        <f>COUNTIF('Ведомость IV'!$Y$6:$Y$40,"=4")</f>
        <v>0</v>
      </c>
      <c r="H11" s="7" t="s">
        <v>25</v>
      </c>
      <c r="I11" s="71">
        <f>COUNTIF('Ведомость IV'!$X$6:$X$40,"&gt;=4")-I10-I9-I8-I7-I6-I5</f>
        <v>0</v>
      </c>
      <c r="J11" s="143"/>
      <c r="K11" s="116">
        <f>COUNTIF('Ведомость IV'!$AB$6:$AB$40,"&gt;=3,5")-K10-K9-K8-K7-K6-K5</f>
        <v>0</v>
      </c>
      <c r="L11" s="136"/>
    </row>
    <row r="12" spans="1:12" ht="15.95" customHeight="1" thickBot="1" x14ac:dyDescent="0.25">
      <c r="B12" s="135"/>
      <c r="C12" s="137"/>
      <c r="D12" s="136"/>
      <c r="E12" s="124"/>
      <c r="F12" s="140"/>
      <c r="G12" s="26">
        <f>COUNTIF('Ведомость IV'!$Y$6:$Y$40,"=3")</f>
        <v>0</v>
      </c>
      <c r="H12" s="7" t="s">
        <v>26</v>
      </c>
      <c r="I12" s="71">
        <f>COUNTIF('Ведомость IV'!$X$6:$X$40,"&gt;=3")-I11-I10-I9-I8-I7-I6-I5</f>
        <v>0</v>
      </c>
      <c r="J12" s="143"/>
      <c r="K12" s="116">
        <f>COUNTIF('Ведомость IV'!$AB$6:$AB$40,"&gt;=2,5")-K11-K10-K9-K8-K7-K6-K5</f>
        <v>0</v>
      </c>
      <c r="L12" s="136"/>
    </row>
    <row r="13" spans="1:12" ht="15.95" customHeight="1" thickBot="1" x14ac:dyDescent="0.25">
      <c r="B13" s="135"/>
      <c r="C13" s="137"/>
      <c r="D13" s="136"/>
      <c r="E13" s="125" t="s">
        <v>42</v>
      </c>
      <c r="F13" s="141">
        <f>G13+G14</f>
        <v>0</v>
      </c>
      <c r="G13" s="26">
        <f>COUNTIF('Ведомость IV'!$Y$6:$Y$40,"=2")</f>
        <v>0</v>
      </c>
      <c r="H13" s="7" t="s">
        <v>27</v>
      </c>
      <c r="I13" s="71">
        <f>COUNTIF('Ведомость IV'!$X$6:$X$40,"&gt;=2")-I12-I11-I10-I9-I8-I7-I6-I5</f>
        <v>0</v>
      </c>
      <c r="J13" s="143"/>
      <c r="K13" s="26"/>
      <c r="L13" s="136"/>
    </row>
    <row r="14" spans="1:12" ht="15.95" customHeight="1" thickBot="1" x14ac:dyDescent="0.25">
      <c r="B14" s="135"/>
      <c r="C14" s="137"/>
      <c r="D14" s="136"/>
      <c r="E14" s="125"/>
      <c r="F14" s="141"/>
      <c r="G14" s="26">
        <f>COUNTIF('Ведомость IV'!$Y$6:$Y$40,"=1")</f>
        <v>0</v>
      </c>
      <c r="H14" s="7" t="s">
        <v>28</v>
      </c>
      <c r="I14" s="71">
        <f>COUNTIF('Ведомость IV'!$X$6:$X$40,"&gt;=1")-I13-I12-I11-I10-I9-I8-I7-I6-I5</f>
        <v>0</v>
      </c>
      <c r="J14" s="143"/>
      <c r="K14" s="26"/>
      <c r="L14" s="136"/>
    </row>
    <row r="15" spans="1:12" ht="15.95" customHeight="1" thickBot="1" x14ac:dyDescent="0.25">
      <c r="B15" s="135"/>
      <c r="C15" s="137"/>
      <c r="D15" s="136"/>
      <c r="E15" s="5"/>
      <c r="F15" s="5"/>
      <c r="G15" s="26"/>
      <c r="H15" s="7" t="s">
        <v>29</v>
      </c>
      <c r="I15" s="71">
        <f>COUNTIF('Ведомость IV'!$X$6:$X$40,"&gt;=0")-I14-I13-I12-I11-I10-I9-I8-I7-I6-I5</f>
        <v>35</v>
      </c>
      <c r="J15" s="144"/>
      <c r="K15" s="70"/>
      <c r="L15" s="136"/>
    </row>
    <row r="16" spans="1:12" ht="15.95" customHeight="1" thickBot="1" x14ac:dyDescent="0.25">
      <c r="B16" s="128"/>
      <c r="C16" s="129"/>
      <c r="D16" s="129"/>
      <c r="E16" s="130"/>
      <c r="F16" s="69"/>
      <c r="G16" s="67">
        <f>COUNTIF('Ведомость IV'!$Y$6:$Y$40,"=н/а")</f>
        <v>0</v>
      </c>
      <c r="H16" s="8" t="s">
        <v>43</v>
      </c>
      <c r="I16" s="66"/>
      <c r="J16" s="66"/>
    </row>
    <row r="17" spans="1:15" ht="15.95" customHeight="1" thickBot="1" x14ac:dyDescent="0.25">
      <c r="B17" s="131"/>
      <c r="C17" s="132"/>
      <c r="D17" s="132"/>
      <c r="E17" s="133"/>
      <c r="F17" s="114"/>
      <c r="G17" s="28">
        <f>G20</f>
        <v>26</v>
      </c>
      <c r="H17" s="8" t="s">
        <v>44</v>
      </c>
      <c r="I17" s="66"/>
      <c r="J17" s="66"/>
    </row>
    <row r="18" spans="1:15" ht="15.95" customHeight="1" thickBo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5" ht="15.95" customHeight="1" x14ac:dyDescent="0.2">
      <c r="A19" s="134" t="s">
        <v>64</v>
      </c>
      <c r="B19" s="134"/>
      <c r="C19" s="134"/>
      <c r="D19" s="134"/>
      <c r="E19" s="134"/>
      <c r="F19" s="115"/>
      <c r="G19" s="53">
        <v>26</v>
      </c>
      <c r="H19" s="4"/>
      <c r="I19" s="4"/>
      <c r="J19" s="4"/>
      <c r="K19" s="2"/>
    </row>
    <row r="20" spans="1:15" ht="15.95" customHeight="1" thickBot="1" x14ac:dyDescent="0.25">
      <c r="A20" s="134" t="s">
        <v>45</v>
      </c>
      <c r="B20" s="134"/>
      <c r="C20" s="134"/>
      <c r="D20" s="134"/>
      <c r="E20" s="134"/>
      <c r="F20" s="115"/>
      <c r="G20" s="14">
        <v>26</v>
      </c>
      <c r="H20" s="4"/>
      <c r="I20" s="4"/>
      <c r="J20" s="4"/>
      <c r="K20" s="2"/>
    </row>
    <row r="21" spans="1:15" ht="13.5" thickBo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2"/>
    </row>
    <row r="22" spans="1:15" ht="15.95" customHeight="1" thickBot="1" x14ac:dyDescent="0.25">
      <c r="A22" s="123" t="s">
        <v>46</v>
      </c>
      <c r="B22" s="123"/>
      <c r="C22" s="5"/>
      <c r="D22" s="4"/>
      <c r="E22" s="4"/>
      <c r="F22" s="4"/>
      <c r="G22" s="4"/>
      <c r="H22" s="4"/>
      <c r="I22" s="4"/>
      <c r="J22" s="4"/>
      <c r="K22" s="2"/>
    </row>
    <row r="23" spans="1:15" ht="15.95" customHeight="1" x14ac:dyDescent="0.2">
      <c r="A23" s="123" t="s">
        <v>47</v>
      </c>
      <c r="B23" s="123"/>
      <c r="C23" s="127"/>
      <c r="D23" s="127"/>
      <c r="E23" s="127"/>
      <c r="F23" s="127"/>
      <c r="G23" s="118"/>
      <c r="H23" s="4"/>
      <c r="I23" s="4"/>
      <c r="J23" s="4"/>
      <c r="K23" s="138"/>
      <c r="L23" s="138"/>
      <c r="M23" s="138"/>
      <c r="N23" s="138"/>
      <c r="O23" s="138"/>
    </row>
    <row r="24" spans="1:15" ht="15.95" customHeight="1" x14ac:dyDescent="0.2">
      <c r="A24" s="123" t="s">
        <v>61</v>
      </c>
      <c r="B24" s="123"/>
      <c r="C24" s="126"/>
      <c r="D24" s="126"/>
      <c r="E24" s="126"/>
      <c r="F24" s="126"/>
      <c r="G24" s="112"/>
      <c r="H24" s="4"/>
      <c r="I24" s="4"/>
      <c r="J24" s="4"/>
      <c r="K24" s="126"/>
      <c r="L24" s="126"/>
      <c r="M24" s="126"/>
      <c r="N24" s="126"/>
      <c r="O24" s="126"/>
    </row>
    <row r="25" spans="1:15" ht="15.95" customHeight="1" x14ac:dyDescent="0.2">
      <c r="A25" s="123" t="s">
        <v>48</v>
      </c>
      <c r="B25" s="123"/>
      <c r="C25" s="126"/>
      <c r="D25" s="126"/>
      <c r="E25" s="126"/>
      <c r="F25" s="126"/>
      <c r="G25" s="113"/>
      <c r="H25" s="4"/>
      <c r="I25" s="4"/>
      <c r="J25" s="4"/>
      <c r="K25" s="126"/>
      <c r="L25" s="126"/>
      <c r="M25" s="126"/>
      <c r="N25" s="126"/>
      <c r="O25" s="126"/>
    </row>
    <row r="26" spans="1:15" ht="20.100000000000001" customHeight="1" thickBo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2"/>
    </row>
    <row r="27" spans="1:15" ht="15.95" customHeight="1" thickBot="1" x14ac:dyDescent="0.25">
      <c r="A27" s="123" t="s">
        <v>49</v>
      </c>
      <c r="B27" s="123"/>
      <c r="C27" s="5"/>
      <c r="D27" s="4"/>
      <c r="E27" s="4"/>
      <c r="F27" s="4"/>
      <c r="G27" s="4"/>
      <c r="H27" s="4"/>
      <c r="I27" s="4"/>
      <c r="J27" s="4"/>
      <c r="K27" s="2"/>
    </row>
    <row r="28" spans="1:15" ht="15.95" customHeight="1" x14ac:dyDescent="0.2">
      <c r="A28" s="123" t="s">
        <v>47</v>
      </c>
      <c r="B28" s="123"/>
      <c r="C28" s="127"/>
      <c r="D28" s="127"/>
      <c r="E28" s="127"/>
      <c r="F28" s="127"/>
      <c r="G28" s="118"/>
      <c r="H28" s="4"/>
      <c r="I28" s="4"/>
      <c r="J28" s="4"/>
      <c r="K28" s="138"/>
      <c r="L28" s="138"/>
      <c r="M28" s="138"/>
      <c r="N28" s="138"/>
      <c r="O28" s="138"/>
    </row>
    <row r="29" spans="1:15" ht="15.95" customHeight="1" x14ac:dyDescent="0.2">
      <c r="A29" s="123" t="s">
        <v>61</v>
      </c>
      <c r="B29" s="123"/>
      <c r="C29" s="126"/>
      <c r="D29" s="126"/>
      <c r="E29" s="126"/>
      <c r="F29" s="126"/>
      <c r="G29" s="112"/>
      <c r="H29" s="4"/>
      <c r="I29" s="4"/>
      <c r="J29" s="4"/>
      <c r="K29" s="126"/>
      <c r="L29" s="126"/>
      <c r="M29" s="126"/>
      <c r="N29" s="126"/>
      <c r="O29" s="126"/>
    </row>
    <row r="30" spans="1:15" ht="15.95" customHeight="1" x14ac:dyDescent="0.2">
      <c r="A30" s="123" t="s">
        <v>48</v>
      </c>
      <c r="B30" s="123"/>
      <c r="C30" s="149"/>
      <c r="D30" s="126"/>
      <c r="E30" s="126"/>
      <c r="F30" s="126"/>
      <c r="G30" s="113"/>
      <c r="H30" s="4"/>
      <c r="I30" s="4"/>
      <c r="J30" s="4"/>
      <c r="K30" s="126"/>
      <c r="L30" s="126"/>
      <c r="M30" s="126"/>
      <c r="N30" s="126"/>
      <c r="O30" s="126"/>
    </row>
    <row r="31" spans="1:15" ht="15.95" customHeight="1" x14ac:dyDescent="0.2">
      <c r="A31" s="123" t="s">
        <v>50</v>
      </c>
      <c r="B31" s="123"/>
      <c r="C31" s="126"/>
      <c r="D31" s="126"/>
      <c r="E31" s="126"/>
      <c r="F31" s="126"/>
      <c r="G31" s="112"/>
      <c r="H31" s="4"/>
      <c r="I31" s="4"/>
      <c r="J31" s="4"/>
      <c r="K31" s="126"/>
      <c r="L31" s="126"/>
      <c r="M31" s="126"/>
      <c r="N31" s="126"/>
      <c r="O31" s="126"/>
    </row>
    <row r="32" spans="1:15" ht="20.100000000000001" customHeight="1" x14ac:dyDescent="0.2">
      <c r="A32" s="111"/>
      <c r="B32" s="111"/>
      <c r="C32" s="118"/>
      <c r="D32" s="118"/>
      <c r="E32" s="118"/>
      <c r="F32" s="118"/>
      <c r="G32" s="118"/>
      <c r="H32" s="4"/>
      <c r="I32" s="4"/>
      <c r="J32" s="4"/>
      <c r="K32" s="118"/>
      <c r="L32" s="118"/>
      <c r="M32" s="118"/>
      <c r="N32" s="118"/>
      <c r="O32" s="118"/>
    </row>
    <row r="33" spans="1:26" ht="15.95" customHeight="1" x14ac:dyDescent="0.2">
      <c r="A33" s="123" t="s">
        <v>47</v>
      </c>
      <c r="B33" s="123"/>
      <c r="C33" s="127"/>
      <c r="D33" s="127"/>
      <c r="E33" s="127"/>
      <c r="F33" s="127"/>
      <c r="G33" s="118"/>
      <c r="H33" s="4"/>
      <c r="I33" s="138"/>
      <c r="J33" s="138"/>
      <c r="K33" s="138"/>
      <c r="L33" s="138"/>
      <c r="M33" s="138"/>
    </row>
    <row r="34" spans="1:26" ht="15.95" customHeight="1" x14ac:dyDescent="0.2">
      <c r="A34" s="123" t="s">
        <v>61</v>
      </c>
      <c r="B34" s="123"/>
      <c r="C34" s="126"/>
      <c r="D34" s="126"/>
      <c r="E34" s="126"/>
      <c r="F34" s="126"/>
      <c r="G34" s="112"/>
      <c r="H34" s="4"/>
      <c r="I34" s="126"/>
      <c r="J34" s="126"/>
      <c r="K34" s="126"/>
      <c r="L34" s="126"/>
      <c r="M34" s="126"/>
    </row>
    <row r="35" spans="1:26" ht="15.95" customHeight="1" x14ac:dyDescent="0.2">
      <c r="A35" s="123" t="s">
        <v>48</v>
      </c>
      <c r="B35" s="123"/>
      <c r="C35" s="126"/>
      <c r="D35" s="126"/>
      <c r="E35" s="126"/>
      <c r="F35" s="126"/>
      <c r="G35" s="113"/>
      <c r="H35" s="4"/>
      <c r="I35" s="126"/>
      <c r="J35" s="126"/>
      <c r="K35" s="126"/>
      <c r="L35" s="126"/>
      <c r="M35" s="126"/>
    </row>
    <row r="36" spans="1:26" ht="15.95" customHeight="1" x14ac:dyDescent="0.2">
      <c r="A36" s="123" t="s">
        <v>50</v>
      </c>
      <c r="B36" s="123"/>
      <c r="C36" s="126"/>
      <c r="D36" s="126"/>
      <c r="E36" s="126"/>
      <c r="F36" s="126"/>
      <c r="G36" s="112"/>
      <c r="H36" s="4"/>
      <c r="I36" s="126"/>
      <c r="J36" s="126"/>
      <c r="K36" s="126"/>
      <c r="L36" s="126"/>
      <c r="M36" s="126"/>
    </row>
    <row r="37" spans="1:26" ht="15.95" customHeight="1" x14ac:dyDescent="0.2">
      <c r="A37" s="111"/>
      <c r="B37" s="111"/>
      <c r="C37" s="118"/>
      <c r="D37" s="118"/>
      <c r="E37" s="118"/>
      <c r="F37" s="118"/>
      <c r="G37" s="118"/>
      <c r="H37" s="4"/>
      <c r="I37" s="118"/>
      <c r="J37" s="118"/>
      <c r="K37" s="118"/>
      <c r="L37" s="118"/>
      <c r="M37" s="118"/>
    </row>
    <row r="38" spans="1:26" x14ac:dyDescent="0.2">
      <c r="A38" s="123" t="s">
        <v>47</v>
      </c>
      <c r="B38" s="123"/>
      <c r="C38" s="127"/>
      <c r="D38" s="127"/>
      <c r="E38" s="127"/>
      <c r="F38" s="127"/>
      <c r="G38" s="118"/>
      <c r="H38" s="4"/>
      <c r="I38" s="138"/>
      <c r="J38" s="138"/>
      <c r="K38" s="138"/>
      <c r="L38" s="138"/>
      <c r="M38" s="138"/>
    </row>
    <row r="39" spans="1:26" ht="20.100000000000001" customHeight="1" x14ac:dyDescent="0.2">
      <c r="A39" s="123" t="s">
        <v>61</v>
      </c>
      <c r="B39" s="123"/>
      <c r="C39" s="126"/>
      <c r="D39" s="126"/>
      <c r="E39" s="126"/>
      <c r="F39" s="126"/>
      <c r="G39" s="112"/>
      <c r="H39" s="4"/>
      <c r="I39" s="126"/>
      <c r="J39" s="126"/>
      <c r="K39" s="126"/>
      <c r="L39" s="126"/>
      <c r="M39" s="126"/>
      <c r="N39" s="2"/>
    </row>
    <row r="40" spans="1:26" x14ac:dyDescent="0.2">
      <c r="A40" s="123" t="s">
        <v>48</v>
      </c>
      <c r="B40" s="123"/>
      <c r="C40" s="126"/>
      <c r="D40" s="126"/>
      <c r="E40" s="126"/>
      <c r="F40" s="126"/>
      <c r="G40" s="113"/>
      <c r="H40" s="4"/>
      <c r="I40" s="126"/>
      <c r="J40" s="126"/>
      <c r="K40" s="126"/>
      <c r="L40" s="126"/>
      <c r="M40" s="126"/>
      <c r="N40" s="2"/>
      <c r="O40" s="2"/>
      <c r="P40" s="4"/>
      <c r="Q40" s="4"/>
      <c r="R40" s="4"/>
      <c r="S40" s="3"/>
      <c r="T40" s="9"/>
      <c r="U40" s="2"/>
      <c r="V40" s="2"/>
      <c r="W40" s="2"/>
      <c r="X40" s="2"/>
      <c r="Y40" s="2"/>
      <c r="Z40" s="2"/>
    </row>
    <row r="41" spans="1:26" x14ac:dyDescent="0.2">
      <c r="A41" s="123" t="s">
        <v>50</v>
      </c>
      <c r="B41" s="123"/>
      <c r="C41" s="126"/>
      <c r="D41" s="126"/>
      <c r="E41" s="126"/>
      <c r="F41" s="126"/>
      <c r="G41" s="112"/>
      <c r="H41" s="4"/>
      <c r="I41" s="126"/>
      <c r="J41" s="126"/>
      <c r="K41" s="126"/>
      <c r="L41" s="126"/>
      <c r="M41" s="126"/>
      <c r="N41" s="2"/>
    </row>
    <row r="42" spans="1:26" ht="13.5" thickBot="1" x14ac:dyDescent="0.25">
      <c r="A42" s="111"/>
      <c r="B42" s="111"/>
      <c r="C42" s="4"/>
      <c r="D42" s="4"/>
      <c r="E42" s="4"/>
      <c r="F42" s="4"/>
      <c r="G42" s="4"/>
      <c r="H42" s="4"/>
      <c r="I42" s="2"/>
      <c r="N42" s="2"/>
      <c r="O42" s="2"/>
    </row>
    <row r="43" spans="1:26" ht="13.5" thickBot="1" x14ac:dyDescent="0.25">
      <c r="A43" s="123" t="s">
        <v>51</v>
      </c>
      <c r="B43" s="123"/>
      <c r="C43" s="4"/>
      <c r="D43" s="91"/>
      <c r="E43" s="4"/>
      <c r="F43" s="4"/>
      <c r="G43" s="4"/>
      <c r="H43" s="4"/>
      <c r="I43" s="2"/>
      <c r="N43" s="2"/>
      <c r="O43" s="2"/>
    </row>
    <row r="44" spans="1:26" ht="13.5" thickBot="1" x14ac:dyDescent="0.25">
      <c r="A44" s="123" t="s">
        <v>52</v>
      </c>
      <c r="B44" s="123"/>
      <c r="C44" s="4"/>
      <c r="D44" s="92"/>
      <c r="E44" s="4"/>
      <c r="F44" s="4"/>
      <c r="G44" s="4"/>
      <c r="H44" s="4"/>
      <c r="I44" s="2"/>
      <c r="N44" s="2"/>
      <c r="O44" s="2"/>
    </row>
    <row r="45" spans="1:26" ht="13.5" thickBot="1" x14ac:dyDescent="0.25">
      <c r="A45" s="123" t="s">
        <v>53</v>
      </c>
      <c r="B45" s="123"/>
      <c r="C45" s="4"/>
      <c r="D45" s="92"/>
      <c r="E45" s="4"/>
      <c r="F45" s="4"/>
      <c r="G45" s="4"/>
      <c r="H45" s="4"/>
      <c r="I45" s="2"/>
      <c r="N45" s="2"/>
      <c r="O45" s="2"/>
    </row>
    <row r="46" spans="1:26" ht="13.5" thickBot="1" x14ac:dyDescent="0.25">
      <c r="A46" s="123" t="s">
        <v>54</v>
      </c>
      <c r="B46" s="123"/>
      <c r="C46" s="4"/>
      <c r="D46" s="93"/>
      <c r="E46" s="4"/>
      <c r="F46" s="4"/>
      <c r="G46" s="4"/>
      <c r="H46" s="4"/>
      <c r="I46" s="2"/>
      <c r="N46" s="2"/>
      <c r="O46" s="2"/>
    </row>
    <row r="47" spans="1:26" x14ac:dyDescent="0.2">
      <c r="A47" s="111"/>
      <c r="B47" s="111"/>
      <c r="C47" s="4"/>
      <c r="D47" s="4"/>
      <c r="E47" s="4"/>
      <c r="F47" s="4"/>
      <c r="G47" s="4"/>
      <c r="H47" s="4"/>
      <c r="I47" s="2"/>
      <c r="N47" s="2"/>
      <c r="O47" s="2"/>
    </row>
    <row r="48" spans="1:26" ht="16.5" thickBot="1" x14ac:dyDescent="0.3">
      <c r="A48" s="4"/>
      <c r="B48" s="4"/>
      <c r="C48" s="4"/>
      <c r="D48" s="13"/>
      <c r="E48" s="3"/>
      <c r="F48" s="3"/>
      <c r="G48" s="9"/>
      <c r="H48" s="4"/>
      <c r="I48" s="2"/>
      <c r="J48" s="2"/>
      <c r="K48" s="2"/>
      <c r="L48" s="2"/>
      <c r="N48" s="2"/>
      <c r="O48" s="2"/>
    </row>
    <row r="49" spans="1:15" ht="13.5" thickBot="1" x14ac:dyDescent="0.25">
      <c r="B49" s="16"/>
      <c r="C49" s="16"/>
      <c r="D49" s="150" t="s">
        <v>80</v>
      </c>
      <c r="E49" s="151"/>
      <c r="F49" s="151"/>
      <c r="G49" s="151"/>
      <c r="H49" s="151"/>
      <c r="I49" s="151"/>
      <c r="J49" s="151"/>
      <c r="K49" s="151"/>
      <c r="L49" s="151"/>
      <c r="M49" s="151"/>
      <c r="N49" s="2"/>
      <c r="O49" s="2"/>
    </row>
    <row r="50" spans="1:15" x14ac:dyDescent="0.2">
      <c r="A50" s="152">
        <v>1</v>
      </c>
      <c r="B50" s="154" t="s">
        <v>81</v>
      </c>
      <c r="C50" s="155"/>
      <c r="D50" s="158"/>
      <c r="E50" s="159"/>
      <c r="F50" s="159"/>
      <c r="G50" s="159"/>
      <c r="H50" s="159"/>
      <c r="I50" s="159"/>
      <c r="J50" s="159"/>
      <c r="K50" s="159"/>
      <c r="L50" s="159"/>
      <c r="M50" s="159"/>
    </row>
    <row r="51" spans="1:15" ht="13.5" thickBot="1" x14ac:dyDescent="0.25">
      <c r="A51" s="153"/>
      <c r="B51" s="156"/>
      <c r="C51" s="157"/>
      <c r="D51" s="160"/>
      <c r="E51" s="161"/>
      <c r="F51" s="161"/>
      <c r="G51" s="161"/>
      <c r="H51" s="161"/>
      <c r="I51" s="161"/>
      <c r="J51" s="161"/>
      <c r="K51" s="161"/>
      <c r="L51" s="161"/>
      <c r="M51" s="161"/>
    </row>
    <row r="52" spans="1:15" x14ac:dyDescent="0.2">
      <c r="A52" s="162">
        <v>2</v>
      </c>
      <c r="B52" s="154" t="s">
        <v>82</v>
      </c>
      <c r="C52" s="155"/>
      <c r="D52" s="158"/>
      <c r="E52" s="159"/>
      <c r="F52" s="159"/>
      <c r="G52" s="159"/>
      <c r="H52" s="159"/>
      <c r="I52" s="159"/>
      <c r="J52" s="159"/>
      <c r="K52" s="159"/>
      <c r="L52" s="159"/>
      <c r="M52" s="159"/>
    </row>
    <row r="53" spans="1:15" ht="13.5" thickBot="1" x14ac:dyDescent="0.25">
      <c r="A53" s="162"/>
      <c r="B53" s="156"/>
      <c r="C53" s="157"/>
      <c r="D53" s="160"/>
      <c r="E53" s="161"/>
      <c r="F53" s="161"/>
      <c r="G53" s="161"/>
      <c r="H53" s="161"/>
      <c r="I53" s="161"/>
      <c r="J53" s="161"/>
      <c r="K53" s="161"/>
      <c r="L53" s="161"/>
      <c r="M53" s="161"/>
    </row>
    <row r="54" spans="1:15" ht="13.5" thickBot="1" x14ac:dyDescent="0.25">
      <c r="A54" s="152">
        <v>3</v>
      </c>
      <c r="B54" s="154" t="s">
        <v>83</v>
      </c>
      <c r="C54" s="155"/>
      <c r="D54" s="166"/>
      <c r="E54" s="167"/>
      <c r="F54" s="167"/>
      <c r="G54" s="167"/>
      <c r="H54" s="167"/>
      <c r="I54" s="167"/>
      <c r="J54" s="167"/>
      <c r="K54" s="167"/>
      <c r="L54" s="167"/>
      <c r="M54" s="168"/>
    </row>
    <row r="55" spans="1:15" x14ac:dyDescent="0.2">
      <c r="A55" s="162"/>
      <c r="B55" s="164"/>
      <c r="C55" s="165"/>
      <c r="D55" s="158"/>
      <c r="E55" s="159"/>
      <c r="F55" s="159"/>
      <c r="G55" s="159"/>
      <c r="H55" s="159"/>
      <c r="I55" s="159"/>
      <c r="J55" s="159"/>
      <c r="K55" s="159"/>
      <c r="L55" s="159"/>
      <c r="M55" s="159"/>
    </row>
    <row r="56" spans="1:15" ht="13.5" thickBot="1" x14ac:dyDescent="0.25">
      <c r="A56" s="153"/>
      <c r="B56" s="156"/>
      <c r="C56" s="157"/>
      <c r="D56" s="169"/>
      <c r="E56" s="170"/>
      <c r="F56" s="170"/>
      <c r="G56" s="170"/>
      <c r="H56" s="170"/>
      <c r="I56" s="170"/>
      <c r="J56" s="170"/>
      <c r="K56" s="170"/>
      <c r="L56" s="170"/>
      <c r="M56" s="170"/>
    </row>
    <row r="57" spans="1:15" x14ac:dyDescent="0.2">
      <c r="A57" s="162">
        <v>4</v>
      </c>
      <c r="B57" s="154" t="s">
        <v>84</v>
      </c>
      <c r="C57" s="155"/>
      <c r="D57" s="158"/>
      <c r="E57" s="159"/>
      <c r="F57" s="159"/>
      <c r="G57" s="159"/>
      <c r="H57" s="159"/>
      <c r="I57" s="159"/>
      <c r="J57" s="159"/>
      <c r="K57" s="159"/>
      <c r="L57" s="159"/>
      <c r="M57" s="159"/>
    </row>
    <row r="58" spans="1:15" ht="13.5" thickBot="1" x14ac:dyDescent="0.25">
      <c r="A58" s="153"/>
      <c r="B58" s="156"/>
      <c r="C58" s="157"/>
      <c r="D58" s="160"/>
      <c r="E58" s="161"/>
      <c r="F58" s="161"/>
      <c r="G58" s="161"/>
      <c r="H58" s="161"/>
      <c r="I58" s="161"/>
      <c r="J58" s="161"/>
      <c r="K58" s="161"/>
      <c r="L58" s="161"/>
      <c r="M58" s="161"/>
    </row>
    <row r="59" spans="1:15" ht="18" x14ac:dyDescent="0.25">
      <c r="A59" s="2"/>
      <c r="B59" s="2"/>
      <c r="C59" s="2"/>
      <c r="E59" s="15"/>
      <c r="F59" s="15"/>
      <c r="G59" s="15"/>
      <c r="H59" s="15"/>
      <c r="I59" s="15"/>
      <c r="J59" s="2"/>
      <c r="K59" s="2"/>
      <c r="L59" s="2"/>
      <c r="M59" s="2"/>
    </row>
    <row r="60" spans="1:15" ht="18" x14ac:dyDescent="0.25">
      <c r="A60" s="163" t="s">
        <v>55</v>
      </c>
      <c r="B60" s="163"/>
      <c r="C60" s="163"/>
      <c r="D60" s="163"/>
      <c r="E60" s="4"/>
      <c r="F60" s="4"/>
      <c r="G60" s="4"/>
      <c r="H60" s="4"/>
      <c r="I60" s="2"/>
      <c r="J60" s="2"/>
      <c r="K60" s="2"/>
      <c r="L60" s="2"/>
    </row>
    <row r="61" spans="1:15" x14ac:dyDescent="0.2">
      <c r="K61" s="2"/>
      <c r="L61" s="2"/>
      <c r="M61" s="2"/>
    </row>
    <row r="62" spans="1:15" x14ac:dyDescent="0.2">
      <c r="K62" s="2"/>
      <c r="L62" s="2"/>
      <c r="M62" s="2"/>
    </row>
    <row r="63" spans="1:15" x14ac:dyDescent="0.2">
      <c r="K63" s="2"/>
      <c r="L63" s="2"/>
      <c r="M63" s="2"/>
    </row>
    <row r="64" spans="1:15" x14ac:dyDescent="0.2">
      <c r="K64" s="2"/>
      <c r="L64" s="2"/>
      <c r="M64" s="2"/>
    </row>
    <row r="65" spans="11:13" x14ac:dyDescent="0.2">
      <c r="K65" s="2"/>
      <c r="L65" s="2"/>
      <c r="M65" s="2"/>
    </row>
    <row r="66" spans="11:13" x14ac:dyDescent="0.2">
      <c r="K66" s="2"/>
      <c r="L66" s="2"/>
      <c r="M66" s="2"/>
    </row>
    <row r="67" spans="11:13" x14ac:dyDescent="0.2">
      <c r="K67" s="2"/>
      <c r="L67" s="2"/>
      <c r="M67" s="2"/>
    </row>
    <row r="68" spans="11:13" x14ac:dyDescent="0.2">
      <c r="K68" s="2"/>
      <c r="L68" s="2"/>
      <c r="M68" s="2"/>
    </row>
    <row r="69" spans="11:13" x14ac:dyDescent="0.2">
      <c r="K69" s="2"/>
      <c r="L69" s="2"/>
      <c r="M69" s="2"/>
    </row>
    <row r="70" spans="11:13" x14ac:dyDescent="0.2">
      <c r="K70" s="2"/>
      <c r="L70" s="2"/>
      <c r="M70" s="2"/>
    </row>
    <row r="71" spans="11:13" x14ac:dyDescent="0.2">
      <c r="K71" s="2"/>
      <c r="L71" s="2"/>
      <c r="M71" s="2"/>
    </row>
    <row r="72" spans="11:13" x14ac:dyDescent="0.2">
      <c r="K72" s="2"/>
      <c r="L72" s="2"/>
      <c r="M72" s="2"/>
    </row>
    <row r="73" spans="11:13" x14ac:dyDescent="0.2">
      <c r="K73" s="2"/>
      <c r="L73" s="2"/>
      <c r="M73" s="2"/>
    </row>
    <row r="74" spans="11:13" x14ac:dyDescent="0.2">
      <c r="K74" s="2"/>
      <c r="L74" s="2"/>
      <c r="M74" s="2"/>
    </row>
    <row r="75" spans="11:13" x14ac:dyDescent="0.2">
      <c r="K75" s="2"/>
      <c r="L75" s="2"/>
      <c r="M75" s="2"/>
    </row>
    <row r="76" spans="11:13" x14ac:dyDescent="0.2">
      <c r="K76" s="2"/>
      <c r="L76" s="2"/>
      <c r="M76" s="2"/>
    </row>
    <row r="77" spans="11:13" x14ac:dyDescent="0.2">
      <c r="K77" s="2"/>
      <c r="L77" s="2"/>
      <c r="M77" s="2"/>
    </row>
    <row r="78" spans="11:13" x14ac:dyDescent="0.2">
      <c r="K78" s="2"/>
      <c r="L78" s="2"/>
      <c r="M78" s="2"/>
    </row>
    <row r="79" spans="11:13" x14ac:dyDescent="0.2">
      <c r="K79" s="2"/>
      <c r="L79" s="2"/>
      <c r="M79" s="2"/>
    </row>
    <row r="80" spans="11:13" x14ac:dyDescent="0.2">
      <c r="K80" s="2"/>
      <c r="L80" s="2"/>
      <c r="M80" s="2"/>
    </row>
    <row r="81" spans="11:13" x14ac:dyDescent="0.2">
      <c r="K81" s="2"/>
      <c r="L81" s="2"/>
      <c r="M81" s="2"/>
    </row>
    <row r="82" spans="11:13" x14ac:dyDescent="0.2">
      <c r="K82" s="2"/>
      <c r="L82" s="2"/>
      <c r="M82" s="2"/>
    </row>
    <row r="83" spans="11:13" x14ac:dyDescent="0.2">
      <c r="K83" s="2"/>
      <c r="L83" s="2"/>
      <c r="M83" s="2"/>
    </row>
    <row r="84" spans="11:13" x14ac:dyDescent="0.2">
      <c r="K84" s="2"/>
      <c r="L84" s="2"/>
      <c r="M84" s="2"/>
    </row>
    <row r="85" spans="11:13" x14ac:dyDescent="0.2">
      <c r="K85" s="2"/>
      <c r="L85" s="2"/>
      <c r="M85" s="2"/>
    </row>
    <row r="86" spans="11:13" x14ac:dyDescent="0.2">
      <c r="K86" s="2"/>
      <c r="L86" s="2"/>
      <c r="M86" s="2"/>
    </row>
    <row r="87" spans="11:13" x14ac:dyDescent="0.2">
      <c r="K87" s="2"/>
      <c r="L87" s="2"/>
      <c r="M87" s="2"/>
    </row>
    <row r="88" spans="11:13" x14ac:dyDescent="0.2">
      <c r="K88" s="2"/>
      <c r="L88" s="2"/>
      <c r="M88" s="2"/>
    </row>
    <row r="89" spans="11:13" x14ac:dyDescent="0.2">
      <c r="K89" s="2"/>
      <c r="L89" s="2"/>
      <c r="M89" s="2"/>
    </row>
    <row r="90" spans="11:13" x14ac:dyDescent="0.2">
      <c r="K90" s="2"/>
      <c r="L90" s="2"/>
      <c r="M90" s="2"/>
    </row>
    <row r="91" spans="11:13" x14ac:dyDescent="0.2">
      <c r="K91" s="2"/>
      <c r="L91" s="2"/>
      <c r="M91" s="2"/>
    </row>
    <row r="92" spans="11:13" x14ac:dyDescent="0.2">
      <c r="K92" s="2"/>
      <c r="L92" s="2"/>
      <c r="M92" s="2"/>
    </row>
    <row r="93" spans="11:13" x14ac:dyDescent="0.2">
      <c r="K93" s="2"/>
      <c r="L93" s="2"/>
      <c r="M93" s="2"/>
    </row>
    <row r="94" spans="11:13" x14ac:dyDescent="0.2">
      <c r="K94" s="2"/>
      <c r="L94" s="2"/>
      <c r="M94" s="2"/>
    </row>
    <row r="95" spans="11:13" x14ac:dyDescent="0.2">
      <c r="K95" s="2"/>
      <c r="L95" s="2"/>
      <c r="M95" s="2"/>
    </row>
    <row r="96" spans="11:13" x14ac:dyDescent="0.2">
      <c r="K96" s="2"/>
      <c r="L96" s="2"/>
      <c r="M96" s="2"/>
    </row>
    <row r="97" spans="11:13" x14ac:dyDescent="0.2">
      <c r="K97" s="2"/>
      <c r="L97" s="2"/>
      <c r="M97" s="2"/>
    </row>
    <row r="98" spans="11:13" x14ac:dyDescent="0.2">
      <c r="K98" s="2"/>
      <c r="L98" s="2"/>
      <c r="M98" s="2"/>
    </row>
    <row r="99" spans="11:13" x14ac:dyDescent="0.2">
      <c r="K99" s="2"/>
      <c r="L99" s="2"/>
      <c r="M99" s="2"/>
    </row>
    <row r="100" spans="11:13" x14ac:dyDescent="0.2">
      <c r="K100" s="2"/>
      <c r="L100" s="2"/>
      <c r="M100" s="2"/>
    </row>
    <row r="101" spans="11:13" x14ac:dyDescent="0.2">
      <c r="K101" s="2"/>
      <c r="L101" s="2"/>
      <c r="M101" s="2"/>
    </row>
    <row r="102" spans="11:13" x14ac:dyDescent="0.2">
      <c r="K102" s="2"/>
      <c r="L102" s="2"/>
      <c r="M102" s="2"/>
    </row>
    <row r="103" spans="11:13" x14ac:dyDescent="0.2">
      <c r="K103" s="2"/>
      <c r="L103" s="2"/>
      <c r="M103" s="2"/>
    </row>
    <row r="104" spans="11:13" x14ac:dyDescent="0.2">
      <c r="K104" s="2"/>
      <c r="L104" s="2"/>
      <c r="M104" s="2"/>
    </row>
    <row r="105" spans="11:13" x14ac:dyDescent="0.2">
      <c r="K105" s="2"/>
      <c r="L105" s="2"/>
      <c r="M105" s="2"/>
    </row>
    <row r="106" spans="11:13" x14ac:dyDescent="0.2">
      <c r="K106" s="2"/>
      <c r="L106" s="2"/>
      <c r="M106" s="2"/>
    </row>
    <row r="107" spans="11:13" x14ac:dyDescent="0.2">
      <c r="K107" s="2"/>
      <c r="L107" s="2"/>
      <c r="M107" s="2"/>
    </row>
    <row r="108" spans="11:13" x14ac:dyDescent="0.2">
      <c r="K108" s="2"/>
      <c r="L108" s="2"/>
      <c r="M108" s="2"/>
    </row>
    <row r="109" spans="11:13" x14ac:dyDescent="0.2">
      <c r="K109" s="2"/>
      <c r="L109" s="2"/>
      <c r="M109" s="2"/>
    </row>
    <row r="110" spans="11:13" x14ac:dyDescent="0.2">
      <c r="K110" s="2"/>
      <c r="L110" s="2"/>
      <c r="M110" s="2"/>
    </row>
    <row r="111" spans="11:13" x14ac:dyDescent="0.2">
      <c r="K111" s="2"/>
      <c r="L111" s="2"/>
      <c r="M111" s="2"/>
    </row>
    <row r="112" spans="11:13" x14ac:dyDescent="0.2">
      <c r="K112" s="2"/>
      <c r="L112" s="2"/>
      <c r="M112" s="2"/>
    </row>
    <row r="113" spans="11:13" x14ac:dyDescent="0.2">
      <c r="K113" s="2"/>
      <c r="L113" s="2"/>
      <c r="M113" s="2"/>
    </row>
    <row r="114" spans="11:13" x14ac:dyDescent="0.2">
      <c r="K114" s="2"/>
      <c r="L114" s="2"/>
      <c r="M114" s="2"/>
    </row>
    <row r="115" spans="11:13" x14ac:dyDescent="0.2">
      <c r="K115" s="2"/>
      <c r="L115" s="2"/>
      <c r="M115" s="2"/>
    </row>
    <row r="116" spans="11:13" x14ac:dyDescent="0.2">
      <c r="K116" s="2"/>
      <c r="L116" s="2"/>
      <c r="M116" s="2"/>
    </row>
    <row r="117" spans="11:13" x14ac:dyDescent="0.2">
      <c r="K117" s="2"/>
      <c r="L117" s="2"/>
      <c r="M117" s="2"/>
    </row>
    <row r="118" spans="11:13" x14ac:dyDescent="0.2">
      <c r="K118" s="2"/>
      <c r="L118" s="2"/>
      <c r="M118" s="2"/>
    </row>
    <row r="119" spans="11:13" x14ac:dyDescent="0.2">
      <c r="K119" s="2"/>
      <c r="L119" s="2"/>
      <c r="M119" s="2"/>
    </row>
    <row r="120" spans="11:13" x14ac:dyDescent="0.2">
      <c r="K120" s="2"/>
      <c r="L120" s="2"/>
      <c r="M120" s="2"/>
    </row>
    <row r="121" spans="11:13" x14ac:dyDescent="0.2">
      <c r="K121" s="2"/>
      <c r="L121" s="2"/>
      <c r="M121" s="2"/>
    </row>
    <row r="122" spans="11:13" x14ac:dyDescent="0.2">
      <c r="K122" s="2"/>
      <c r="L122" s="2"/>
      <c r="M122" s="2"/>
    </row>
    <row r="123" spans="11:13" x14ac:dyDescent="0.2">
      <c r="K123" s="2"/>
      <c r="L123" s="2"/>
      <c r="M123" s="2"/>
    </row>
    <row r="124" spans="11:13" x14ac:dyDescent="0.2">
      <c r="K124" s="2"/>
      <c r="L124" s="2"/>
      <c r="M124" s="2"/>
    </row>
    <row r="125" spans="11:13" x14ac:dyDescent="0.2">
      <c r="K125" s="2"/>
      <c r="L125" s="2"/>
      <c r="M125" s="2"/>
    </row>
    <row r="126" spans="11:13" x14ac:dyDescent="0.2">
      <c r="K126" s="2"/>
      <c r="L126" s="2"/>
      <c r="M126" s="2"/>
    </row>
    <row r="127" spans="11:13" x14ac:dyDescent="0.2">
      <c r="K127" s="2"/>
      <c r="L127" s="2"/>
      <c r="M127" s="2"/>
    </row>
    <row r="128" spans="11:13" x14ac:dyDescent="0.2">
      <c r="K128" s="2"/>
      <c r="L128" s="2"/>
      <c r="M128" s="2"/>
    </row>
    <row r="129" spans="11:13" x14ac:dyDescent="0.2">
      <c r="K129" s="2"/>
      <c r="L129" s="2"/>
      <c r="M129" s="2"/>
    </row>
    <row r="130" spans="11:13" x14ac:dyDescent="0.2">
      <c r="K130" s="2"/>
      <c r="L130" s="2"/>
      <c r="M130" s="2"/>
    </row>
    <row r="131" spans="11:13" x14ac:dyDescent="0.2">
      <c r="K131" s="2"/>
      <c r="L131" s="2"/>
      <c r="M131" s="2"/>
    </row>
    <row r="132" spans="11:13" x14ac:dyDescent="0.2">
      <c r="K132" s="2"/>
      <c r="L132" s="2"/>
      <c r="M132" s="2"/>
    </row>
    <row r="133" spans="11:13" x14ac:dyDescent="0.2">
      <c r="K133" s="2"/>
      <c r="L133" s="2"/>
      <c r="M133" s="2"/>
    </row>
    <row r="134" spans="11:13" x14ac:dyDescent="0.2">
      <c r="K134" s="2"/>
      <c r="L134" s="2"/>
      <c r="M134" s="2"/>
    </row>
    <row r="135" spans="11:13" x14ac:dyDescent="0.2">
      <c r="K135" s="2"/>
      <c r="L135" s="2"/>
      <c r="M135" s="2"/>
    </row>
    <row r="136" spans="11:13" x14ac:dyDescent="0.2">
      <c r="K136" s="2"/>
      <c r="L136" s="2"/>
      <c r="M136" s="2"/>
    </row>
    <row r="137" spans="11:13" x14ac:dyDescent="0.2">
      <c r="K137" s="2"/>
      <c r="L137" s="2"/>
      <c r="M137" s="2"/>
    </row>
    <row r="138" spans="11:13" x14ac:dyDescent="0.2">
      <c r="K138" s="2"/>
      <c r="L138" s="2"/>
      <c r="M138" s="2"/>
    </row>
    <row r="139" spans="11:13" x14ac:dyDescent="0.2">
      <c r="K139" s="2"/>
      <c r="L139" s="2"/>
      <c r="M139" s="2"/>
    </row>
    <row r="140" spans="11:13" x14ac:dyDescent="0.2">
      <c r="K140" s="2"/>
      <c r="L140" s="2"/>
      <c r="M140" s="2"/>
    </row>
    <row r="141" spans="11:13" x14ac:dyDescent="0.2">
      <c r="K141" s="2"/>
      <c r="L141" s="2"/>
      <c r="M141" s="2"/>
    </row>
    <row r="142" spans="11:13" x14ac:dyDescent="0.2">
      <c r="K142" s="2"/>
      <c r="L142" s="2"/>
      <c r="M142" s="2"/>
    </row>
    <row r="143" spans="11:13" x14ac:dyDescent="0.2">
      <c r="K143" s="2"/>
      <c r="L143" s="2"/>
      <c r="M143" s="2"/>
    </row>
    <row r="144" spans="11:13" x14ac:dyDescent="0.2">
      <c r="K144" s="2"/>
      <c r="L144" s="2"/>
      <c r="M144" s="2"/>
    </row>
    <row r="145" spans="11:13" x14ac:dyDescent="0.2">
      <c r="K145" s="2"/>
      <c r="L145" s="2"/>
      <c r="M145" s="2"/>
    </row>
    <row r="146" spans="11:13" x14ac:dyDescent="0.2">
      <c r="K146" s="2"/>
      <c r="L146" s="2"/>
      <c r="M146" s="2"/>
    </row>
    <row r="147" spans="11:13" x14ac:dyDescent="0.2">
      <c r="K147" s="2"/>
      <c r="L147" s="2"/>
      <c r="M147" s="2"/>
    </row>
    <row r="148" spans="11:13" x14ac:dyDescent="0.2">
      <c r="K148" s="2"/>
      <c r="L148" s="2"/>
      <c r="M148" s="2"/>
    </row>
  </sheetData>
  <mergeCells count="101">
    <mergeCell ref="A57:A58"/>
    <mergeCell ref="B57:C58"/>
    <mergeCell ref="D57:M57"/>
    <mergeCell ref="D58:M58"/>
    <mergeCell ref="A60:D60"/>
    <mergeCell ref="A52:A53"/>
    <mergeCell ref="B52:C53"/>
    <mergeCell ref="D52:M52"/>
    <mergeCell ref="D53:M53"/>
    <mergeCell ref="A54:A56"/>
    <mergeCell ref="B54:C56"/>
    <mergeCell ref="D54:M54"/>
    <mergeCell ref="D55:M55"/>
    <mergeCell ref="D56:M56"/>
    <mergeCell ref="A43:B43"/>
    <mergeCell ref="A44:B44"/>
    <mergeCell ref="A45:B45"/>
    <mergeCell ref="A46:B46"/>
    <mergeCell ref="D49:M49"/>
    <mergeCell ref="A50:A51"/>
    <mergeCell ref="A38:B38"/>
    <mergeCell ref="C38:F38"/>
    <mergeCell ref="I38:M38"/>
    <mergeCell ref="A39:B39"/>
    <mergeCell ref="C39:F39"/>
    <mergeCell ref="I39:M39"/>
    <mergeCell ref="B50:C51"/>
    <mergeCell ref="D50:M50"/>
    <mergeCell ref="D51:M51"/>
    <mergeCell ref="A40:B40"/>
    <mergeCell ref="C40:F40"/>
    <mergeCell ref="I40:M40"/>
    <mergeCell ref="A41:B41"/>
    <mergeCell ref="C41:F41"/>
    <mergeCell ref="I41:M41"/>
    <mergeCell ref="A35:B35"/>
    <mergeCell ref="A29:B29"/>
    <mergeCell ref="A36:B36"/>
    <mergeCell ref="A34:B34"/>
    <mergeCell ref="A31:B31"/>
    <mergeCell ref="A33:B33"/>
    <mergeCell ref="C33:F33"/>
    <mergeCell ref="I33:M33"/>
    <mergeCell ref="C34:F34"/>
    <mergeCell ref="I34:M34"/>
    <mergeCell ref="C35:F35"/>
    <mergeCell ref="I35:M35"/>
    <mergeCell ref="C36:F36"/>
    <mergeCell ref="I36:M36"/>
    <mergeCell ref="K30:O30"/>
    <mergeCell ref="C31:F31"/>
    <mergeCell ref="K31:O31"/>
    <mergeCell ref="K24:O24"/>
    <mergeCell ref="C28:F28"/>
    <mergeCell ref="C29:F29"/>
    <mergeCell ref="C30:F30"/>
    <mergeCell ref="H3:H4"/>
    <mergeCell ref="G3:G4"/>
    <mergeCell ref="E11:E12"/>
    <mergeCell ref="C25:F25"/>
    <mergeCell ref="E5:E6"/>
    <mergeCell ref="B16:E16"/>
    <mergeCell ref="F13:F14"/>
    <mergeCell ref="D5:D15"/>
    <mergeCell ref="A22:B22"/>
    <mergeCell ref="A24:B24"/>
    <mergeCell ref="J5:J15"/>
    <mergeCell ref="K23:O23"/>
    <mergeCell ref="K28:O28"/>
    <mergeCell ref="K29:O29"/>
    <mergeCell ref="K25:O25"/>
    <mergeCell ref="L5:L15"/>
    <mergeCell ref="A28:B28"/>
    <mergeCell ref="F11:F12"/>
    <mergeCell ref="F9:F10"/>
    <mergeCell ref="A30:B30"/>
    <mergeCell ref="A1:L2"/>
    <mergeCell ref="I3:I4"/>
    <mergeCell ref="J3:J4"/>
    <mergeCell ref="B3:B4"/>
    <mergeCell ref="C3:C4"/>
    <mergeCell ref="K3:K4"/>
    <mergeCell ref="L3:L4"/>
    <mergeCell ref="E3:E4"/>
    <mergeCell ref="D3:D4"/>
    <mergeCell ref="F3:F4"/>
    <mergeCell ref="E13:E14"/>
    <mergeCell ref="A20:E20"/>
    <mergeCell ref="B17:E17"/>
    <mergeCell ref="A25:B25"/>
    <mergeCell ref="A27:B27"/>
    <mergeCell ref="A23:B23"/>
    <mergeCell ref="A19:E19"/>
    <mergeCell ref="B5:B15"/>
    <mergeCell ref="C5:C15"/>
    <mergeCell ref="C23:F23"/>
    <mergeCell ref="F5:F6"/>
    <mergeCell ref="E9:E10"/>
    <mergeCell ref="E7:E8"/>
    <mergeCell ref="F7:F8"/>
    <mergeCell ref="C24:F24"/>
  </mergeCells>
  <phoneticPr fontId="7" type="noConversion"/>
  <printOptions horizontalCentered="1"/>
  <pageMargins left="0.39370078740157483" right="0.39370078740157483" top="0.39370078740157483" bottom="0.39370078740157483" header="0" footer="0"/>
  <pageSetup paperSize="9" scale="48" orientation="portrait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5"/>
  <sheetViews>
    <sheetView topLeftCell="A19" workbookViewId="0">
      <selection activeCell="AB36" sqref="AB36"/>
    </sheetView>
  </sheetViews>
  <sheetFormatPr defaultRowHeight="12.75" x14ac:dyDescent="0.2"/>
  <cols>
    <col min="1" max="1" width="2.85546875" customWidth="1"/>
    <col min="2" max="2" width="20.7109375" customWidth="1"/>
    <col min="3" max="22" width="3.7109375" customWidth="1"/>
    <col min="23" max="25" width="3.28515625" customWidth="1"/>
    <col min="26" max="26" width="5.140625" customWidth="1"/>
    <col min="27" max="27" width="4" customWidth="1"/>
    <col min="28" max="28" width="4.7109375" customWidth="1"/>
    <col min="29" max="29" width="3.28515625" customWidth="1"/>
    <col min="30" max="30" width="15.42578125" customWidth="1"/>
  </cols>
  <sheetData>
    <row r="1" spans="1:30" ht="14.25" customHeight="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09"/>
    </row>
    <row r="2" spans="1:30" ht="13.5" customHeight="1" x14ac:dyDescent="0.2">
      <c r="A2" s="121" t="s">
        <v>85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09"/>
    </row>
    <row r="3" spans="1:30" ht="14.25" customHeight="1" x14ac:dyDescent="0.2">
      <c r="A3" s="122" t="s">
        <v>93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10"/>
    </row>
    <row r="4" spans="1:30" ht="9.75" customHeight="1" thickBo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17"/>
    </row>
    <row r="5" spans="1:30" ht="107.25" customHeight="1" thickBot="1" x14ac:dyDescent="0.25">
      <c r="A5" s="37" t="s">
        <v>1</v>
      </c>
      <c r="B5" s="38" t="s">
        <v>2</v>
      </c>
      <c r="C5" s="63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68</v>
      </c>
      <c r="J5" s="55" t="s">
        <v>9</v>
      </c>
      <c r="K5" s="55" t="s">
        <v>10</v>
      </c>
      <c r="L5" s="55" t="s">
        <v>67</v>
      </c>
      <c r="M5" s="119" t="s">
        <v>11</v>
      </c>
      <c r="N5" s="55" t="s">
        <v>12</v>
      </c>
      <c r="O5" s="55" t="s">
        <v>13</v>
      </c>
      <c r="P5" s="55" t="s">
        <v>14</v>
      </c>
      <c r="Q5" s="119" t="s">
        <v>87</v>
      </c>
      <c r="R5" s="119" t="s">
        <v>88</v>
      </c>
      <c r="S5" s="55" t="s">
        <v>15</v>
      </c>
      <c r="T5" s="55" t="s">
        <v>86</v>
      </c>
      <c r="U5" s="55" t="s">
        <v>16</v>
      </c>
      <c r="V5" s="55" t="s">
        <v>17</v>
      </c>
      <c r="W5" s="64" t="s">
        <v>18</v>
      </c>
      <c r="X5" s="65" t="s">
        <v>56</v>
      </c>
      <c r="Y5" s="56" t="s">
        <v>62</v>
      </c>
      <c r="Z5" s="65" t="s">
        <v>57</v>
      </c>
      <c r="AA5" s="64" t="s">
        <v>58</v>
      </c>
      <c r="AB5" s="57" t="s">
        <v>69</v>
      </c>
      <c r="AC5" s="58" t="s">
        <v>65</v>
      </c>
      <c r="AD5" s="59" t="s">
        <v>66</v>
      </c>
    </row>
    <row r="6" spans="1:30" ht="18" customHeight="1" thickBot="1" x14ac:dyDescent="0.25">
      <c r="A6" s="39">
        <v>1</v>
      </c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0"/>
      <c r="X6" s="84">
        <f>MIN($C6:$V6)</f>
        <v>0</v>
      </c>
      <c r="Y6" s="79">
        <f>MIN($C6:$S6)</f>
        <v>0</v>
      </c>
      <c r="Z6" s="85" t="e">
        <f t="shared" ref="Z6:Z29" si="0">(COUNTIF($C6:$V6,"=10")*10+COUNTIF($C6:$V6,"=9")*9+COUNTIF($C6:$V6,"=8")*8+COUNTIF($C6:$V6,"=7")*7+COUNTIF($C6:$V6,"=6")*6+COUNTIF($C6:$V6,"=5")*5+COUNTIF($C6:$V6,"=4")*4+COUNTIF($C6:$V6,"=3")*3+COUNTIF($C6:$V6,"=2")*2+COUNTIF($C6:$V6,"=1")*1)/COUNTIF(C6:V6,"&gt;0")</f>
        <v>#DIV/0!</v>
      </c>
      <c r="AA6" s="88" t="e">
        <f t="shared" ref="AA6:AA29" si="1">(COUNTIF($C6:$V6,"=10")*100%+COUNTIF($C6:$V6,"=9")*96%+COUNTIF($C6:$V6,"=8")*90%+COUNTIF($C6:$V6,"=7")*74%+COUNTIF($C6:$V6,"=6")*55%+COUNTIF($C6:$V6,"=5")*45%+COUNTIF($C6:$V6,"=4")*40%+COUNTIF($C6:$V6,"=3")*32%+COUNTIF($C6:$V6,"=2")*20%+COUNTIF($C6:$V6,"=1")*12%)/COUNTIF(C6:V6,"&gt;0")</f>
        <v>#DIV/0!</v>
      </c>
      <c r="AB6" s="87" t="e">
        <f t="shared" ref="AB6:AB29" si="2">AVERAGE(C6:V6)</f>
        <v>#DIV/0!</v>
      </c>
      <c r="AC6" s="80">
        <f t="shared" ref="AC6:AC29" si="3">IF(COUNTIF(C6:V6,MIN(C6:V6))=1,MIN(C6:V6),0)</f>
        <v>0</v>
      </c>
      <c r="AD6" s="90"/>
    </row>
    <row r="7" spans="1:30" ht="18" customHeight="1" thickBot="1" x14ac:dyDescent="0.25">
      <c r="A7" s="94">
        <v>2</v>
      </c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0"/>
      <c r="X7" s="84">
        <f>MIN($C7:$V7)</f>
        <v>0</v>
      </c>
      <c r="Y7" s="79">
        <f t="shared" ref="Y7:Y40" si="4">MIN($C7:$S7)</f>
        <v>0</v>
      </c>
      <c r="Z7" s="85" t="e">
        <f t="shared" si="0"/>
        <v>#DIV/0!</v>
      </c>
      <c r="AA7" s="88" t="e">
        <f t="shared" si="1"/>
        <v>#DIV/0!</v>
      </c>
      <c r="AB7" s="87" t="e">
        <f t="shared" si="2"/>
        <v>#DIV/0!</v>
      </c>
      <c r="AC7" s="80">
        <f t="shared" si="3"/>
        <v>0</v>
      </c>
      <c r="AD7" s="90"/>
    </row>
    <row r="8" spans="1:30" ht="18" customHeight="1" thickBot="1" x14ac:dyDescent="0.25">
      <c r="A8" s="94">
        <v>3</v>
      </c>
      <c r="B8" s="104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0"/>
      <c r="X8" s="84">
        <f t="shared" ref="X8:X40" si="5">MIN($C8:$V8)</f>
        <v>0</v>
      </c>
      <c r="Y8" s="79">
        <f t="shared" si="4"/>
        <v>0</v>
      </c>
      <c r="Z8" s="85" t="e">
        <f t="shared" si="0"/>
        <v>#DIV/0!</v>
      </c>
      <c r="AA8" s="88" t="e">
        <f t="shared" si="1"/>
        <v>#DIV/0!</v>
      </c>
      <c r="AB8" s="87" t="e">
        <f t="shared" si="2"/>
        <v>#DIV/0!</v>
      </c>
      <c r="AC8" s="80">
        <f t="shared" si="3"/>
        <v>0</v>
      </c>
      <c r="AD8" s="90"/>
    </row>
    <row r="9" spans="1:30" ht="18" customHeight="1" thickBot="1" x14ac:dyDescent="0.25">
      <c r="A9" s="39">
        <v>4</v>
      </c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0"/>
      <c r="X9" s="84">
        <f t="shared" si="5"/>
        <v>0</v>
      </c>
      <c r="Y9" s="79">
        <f t="shared" si="4"/>
        <v>0</v>
      </c>
      <c r="Z9" s="85" t="e">
        <f t="shared" si="0"/>
        <v>#DIV/0!</v>
      </c>
      <c r="AA9" s="88" t="e">
        <f t="shared" si="1"/>
        <v>#DIV/0!</v>
      </c>
      <c r="AB9" s="87" t="e">
        <f t="shared" si="2"/>
        <v>#DIV/0!</v>
      </c>
      <c r="AC9" s="80">
        <f t="shared" si="3"/>
        <v>0</v>
      </c>
      <c r="AD9" s="90"/>
    </row>
    <row r="10" spans="1:30" ht="18" customHeight="1" thickBot="1" x14ac:dyDescent="0.25">
      <c r="A10" s="94">
        <v>5</v>
      </c>
      <c r="B10" s="104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0"/>
      <c r="X10" s="84">
        <f t="shared" si="5"/>
        <v>0</v>
      </c>
      <c r="Y10" s="79">
        <f t="shared" si="4"/>
        <v>0</v>
      </c>
      <c r="Z10" s="85" t="e">
        <f t="shared" si="0"/>
        <v>#DIV/0!</v>
      </c>
      <c r="AA10" s="88" t="e">
        <f t="shared" si="1"/>
        <v>#DIV/0!</v>
      </c>
      <c r="AB10" s="87" t="e">
        <f t="shared" si="2"/>
        <v>#DIV/0!</v>
      </c>
      <c r="AC10" s="80">
        <f t="shared" si="3"/>
        <v>0</v>
      </c>
      <c r="AD10" s="90"/>
    </row>
    <row r="11" spans="1:30" ht="18" customHeight="1" thickBot="1" x14ac:dyDescent="0.25">
      <c r="A11" s="94">
        <v>6</v>
      </c>
      <c r="B11" s="10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0"/>
      <c r="X11" s="84">
        <f t="shared" si="5"/>
        <v>0</v>
      </c>
      <c r="Y11" s="79">
        <f t="shared" si="4"/>
        <v>0</v>
      </c>
      <c r="Z11" s="85" t="e">
        <f t="shared" si="0"/>
        <v>#DIV/0!</v>
      </c>
      <c r="AA11" s="88" t="e">
        <f t="shared" si="1"/>
        <v>#DIV/0!</v>
      </c>
      <c r="AB11" s="87" t="e">
        <f t="shared" si="2"/>
        <v>#DIV/0!</v>
      </c>
      <c r="AC11" s="80">
        <f t="shared" si="3"/>
        <v>0</v>
      </c>
      <c r="AD11" s="90"/>
    </row>
    <row r="12" spans="1:30" ht="18" customHeight="1" thickBot="1" x14ac:dyDescent="0.25">
      <c r="A12" s="39">
        <v>7</v>
      </c>
      <c r="B12" s="10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0"/>
      <c r="X12" s="84">
        <f t="shared" si="5"/>
        <v>0</v>
      </c>
      <c r="Y12" s="79">
        <f t="shared" si="4"/>
        <v>0</v>
      </c>
      <c r="Z12" s="85" t="e">
        <f t="shared" si="0"/>
        <v>#DIV/0!</v>
      </c>
      <c r="AA12" s="88" t="e">
        <f t="shared" si="1"/>
        <v>#DIV/0!</v>
      </c>
      <c r="AB12" s="87" t="e">
        <f t="shared" si="2"/>
        <v>#DIV/0!</v>
      </c>
      <c r="AC12" s="80">
        <f t="shared" si="3"/>
        <v>0</v>
      </c>
      <c r="AD12" s="90"/>
    </row>
    <row r="13" spans="1:30" ht="18" customHeight="1" thickBot="1" x14ac:dyDescent="0.25">
      <c r="A13" s="94">
        <v>8</v>
      </c>
      <c r="B13" s="10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0"/>
      <c r="X13" s="84">
        <f t="shared" si="5"/>
        <v>0</v>
      </c>
      <c r="Y13" s="79">
        <f t="shared" si="4"/>
        <v>0</v>
      </c>
      <c r="Z13" s="85" t="e">
        <f t="shared" si="0"/>
        <v>#DIV/0!</v>
      </c>
      <c r="AA13" s="88" t="e">
        <f t="shared" si="1"/>
        <v>#DIV/0!</v>
      </c>
      <c r="AB13" s="87" t="e">
        <f t="shared" si="2"/>
        <v>#DIV/0!</v>
      </c>
      <c r="AC13" s="80">
        <f t="shared" si="3"/>
        <v>0</v>
      </c>
      <c r="AD13" s="90"/>
    </row>
    <row r="14" spans="1:30" ht="18" customHeight="1" thickBot="1" x14ac:dyDescent="0.25">
      <c r="A14" s="94">
        <v>9</v>
      </c>
      <c r="B14" s="10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0"/>
      <c r="X14" s="84">
        <f t="shared" si="5"/>
        <v>0</v>
      </c>
      <c r="Y14" s="79">
        <f t="shared" si="4"/>
        <v>0</v>
      </c>
      <c r="Z14" s="85" t="e">
        <f t="shared" si="0"/>
        <v>#DIV/0!</v>
      </c>
      <c r="AA14" s="88" t="e">
        <f t="shared" si="1"/>
        <v>#DIV/0!</v>
      </c>
      <c r="AB14" s="87" t="e">
        <f t="shared" si="2"/>
        <v>#DIV/0!</v>
      </c>
      <c r="AC14" s="80">
        <f t="shared" si="3"/>
        <v>0</v>
      </c>
      <c r="AD14" s="90"/>
    </row>
    <row r="15" spans="1:30" ht="18" customHeight="1" thickBot="1" x14ac:dyDescent="0.25">
      <c r="A15" s="39">
        <v>10</v>
      </c>
      <c r="B15" s="10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0"/>
      <c r="X15" s="84">
        <f t="shared" si="5"/>
        <v>0</v>
      </c>
      <c r="Y15" s="79">
        <f t="shared" si="4"/>
        <v>0</v>
      </c>
      <c r="Z15" s="85" t="e">
        <f t="shared" si="0"/>
        <v>#DIV/0!</v>
      </c>
      <c r="AA15" s="88" t="e">
        <f t="shared" si="1"/>
        <v>#DIV/0!</v>
      </c>
      <c r="AB15" s="87" t="e">
        <f t="shared" si="2"/>
        <v>#DIV/0!</v>
      </c>
      <c r="AC15" s="80">
        <f t="shared" si="3"/>
        <v>0</v>
      </c>
      <c r="AD15" s="90"/>
    </row>
    <row r="16" spans="1:30" ht="18" customHeight="1" thickBot="1" x14ac:dyDescent="0.25">
      <c r="A16" s="94">
        <v>11</v>
      </c>
      <c r="B16" s="10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0"/>
      <c r="X16" s="84">
        <f t="shared" si="5"/>
        <v>0</v>
      </c>
      <c r="Y16" s="79">
        <f t="shared" si="4"/>
        <v>0</v>
      </c>
      <c r="Z16" s="85" t="e">
        <f t="shared" si="0"/>
        <v>#DIV/0!</v>
      </c>
      <c r="AA16" s="88" t="e">
        <f t="shared" si="1"/>
        <v>#DIV/0!</v>
      </c>
      <c r="AB16" s="87" t="e">
        <f t="shared" si="2"/>
        <v>#DIV/0!</v>
      </c>
      <c r="AC16" s="80">
        <f t="shared" si="3"/>
        <v>0</v>
      </c>
      <c r="AD16" s="90"/>
    </row>
    <row r="17" spans="1:30" ht="18" customHeight="1" thickBot="1" x14ac:dyDescent="0.25">
      <c r="A17" s="94">
        <v>12</v>
      </c>
      <c r="B17" s="10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0"/>
      <c r="X17" s="84">
        <f t="shared" si="5"/>
        <v>0</v>
      </c>
      <c r="Y17" s="79">
        <f t="shared" si="4"/>
        <v>0</v>
      </c>
      <c r="Z17" s="85" t="e">
        <f t="shared" si="0"/>
        <v>#DIV/0!</v>
      </c>
      <c r="AA17" s="88" t="e">
        <f t="shared" si="1"/>
        <v>#DIV/0!</v>
      </c>
      <c r="AB17" s="87" t="e">
        <f t="shared" si="2"/>
        <v>#DIV/0!</v>
      </c>
      <c r="AC17" s="80">
        <f t="shared" si="3"/>
        <v>0</v>
      </c>
      <c r="AD17" s="90"/>
    </row>
    <row r="18" spans="1:30" ht="18" customHeight="1" thickBot="1" x14ac:dyDescent="0.25">
      <c r="A18" s="39">
        <v>13</v>
      </c>
      <c r="B18" s="10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0"/>
      <c r="X18" s="84">
        <f t="shared" si="5"/>
        <v>0</v>
      </c>
      <c r="Y18" s="79">
        <f t="shared" si="4"/>
        <v>0</v>
      </c>
      <c r="Z18" s="85" t="e">
        <f t="shared" si="0"/>
        <v>#DIV/0!</v>
      </c>
      <c r="AA18" s="88" t="e">
        <f t="shared" si="1"/>
        <v>#DIV/0!</v>
      </c>
      <c r="AB18" s="87" t="e">
        <f t="shared" si="2"/>
        <v>#DIV/0!</v>
      </c>
      <c r="AC18" s="80">
        <f t="shared" si="3"/>
        <v>0</v>
      </c>
      <c r="AD18" s="90"/>
    </row>
    <row r="19" spans="1:30" ht="18" customHeight="1" thickBot="1" x14ac:dyDescent="0.25">
      <c r="A19" s="94">
        <v>14</v>
      </c>
      <c r="B19" s="97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0"/>
      <c r="X19" s="84">
        <f t="shared" si="5"/>
        <v>0</v>
      </c>
      <c r="Y19" s="79">
        <f t="shared" si="4"/>
        <v>0</v>
      </c>
      <c r="Z19" s="86" t="e">
        <f t="shared" si="0"/>
        <v>#DIV/0!</v>
      </c>
      <c r="AA19" s="89" t="e">
        <f t="shared" si="1"/>
        <v>#DIV/0!</v>
      </c>
      <c r="AB19" s="87" t="e">
        <f t="shared" si="2"/>
        <v>#DIV/0!</v>
      </c>
      <c r="AC19" s="80">
        <f t="shared" si="3"/>
        <v>0</v>
      </c>
      <c r="AD19" s="90"/>
    </row>
    <row r="20" spans="1:30" ht="18" customHeight="1" thickBot="1" x14ac:dyDescent="0.25">
      <c r="A20" s="94">
        <v>15</v>
      </c>
      <c r="B20" s="10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0"/>
      <c r="X20" s="84">
        <f t="shared" si="5"/>
        <v>0</v>
      </c>
      <c r="Y20" s="79">
        <f t="shared" si="4"/>
        <v>0</v>
      </c>
      <c r="Z20" s="86" t="e">
        <f t="shared" si="0"/>
        <v>#DIV/0!</v>
      </c>
      <c r="AA20" s="89" t="e">
        <f t="shared" si="1"/>
        <v>#DIV/0!</v>
      </c>
      <c r="AB20" s="87" t="e">
        <f t="shared" si="2"/>
        <v>#DIV/0!</v>
      </c>
      <c r="AC20" s="80">
        <f t="shared" si="3"/>
        <v>0</v>
      </c>
      <c r="AD20" s="90"/>
    </row>
    <row r="21" spans="1:30" ht="18" customHeight="1" thickBot="1" x14ac:dyDescent="0.25">
      <c r="A21" s="39">
        <v>16</v>
      </c>
      <c r="B21" s="99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0"/>
      <c r="X21" s="84">
        <f t="shared" si="5"/>
        <v>0</v>
      </c>
      <c r="Y21" s="79">
        <f>MIN($C21:$S21)</f>
        <v>0</v>
      </c>
      <c r="Z21" s="86" t="e">
        <f t="shared" si="0"/>
        <v>#DIV/0!</v>
      </c>
      <c r="AA21" s="89" t="e">
        <f t="shared" si="1"/>
        <v>#DIV/0!</v>
      </c>
      <c r="AB21" s="87" t="e">
        <f t="shared" si="2"/>
        <v>#DIV/0!</v>
      </c>
      <c r="AC21" s="80">
        <f t="shared" si="3"/>
        <v>0</v>
      </c>
      <c r="AD21" s="90"/>
    </row>
    <row r="22" spans="1:30" ht="18" customHeight="1" thickBot="1" x14ac:dyDescent="0.25">
      <c r="A22" s="94">
        <v>17</v>
      </c>
      <c r="B22" s="97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0"/>
      <c r="X22" s="84">
        <f t="shared" si="5"/>
        <v>0</v>
      </c>
      <c r="Y22" s="79">
        <f t="shared" si="4"/>
        <v>0</v>
      </c>
      <c r="Z22" s="86" t="e">
        <f t="shared" si="0"/>
        <v>#DIV/0!</v>
      </c>
      <c r="AA22" s="89" t="e">
        <f t="shared" si="1"/>
        <v>#DIV/0!</v>
      </c>
      <c r="AB22" s="87" t="e">
        <f t="shared" si="2"/>
        <v>#DIV/0!</v>
      </c>
      <c r="AC22" s="80">
        <f t="shared" si="3"/>
        <v>0</v>
      </c>
      <c r="AD22" s="90"/>
    </row>
    <row r="23" spans="1:30" ht="18" customHeight="1" thickBot="1" x14ac:dyDescent="0.25">
      <c r="A23" s="94">
        <v>18</v>
      </c>
      <c r="B23" s="97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0"/>
      <c r="X23" s="84">
        <f t="shared" si="5"/>
        <v>0</v>
      </c>
      <c r="Y23" s="79">
        <f t="shared" si="4"/>
        <v>0</v>
      </c>
      <c r="Z23" s="86" t="e">
        <f t="shared" si="0"/>
        <v>#DIV/0!</v>
      </c>
      <c r="AA23" s="89" t="e">
        <f t="shared" si="1"/>
        <v>#DIV/0!</v>
      </c>
      <c r="AB23" s="87" t="e">
        <f t="shared" si="2"/>
        <v>#DIV/0!</v>
      </c>
      <c r="AC23" s="80">
        <f t="shared" si="3"/>
        <v>0</v>
      </c>
      <c r="AD23" s="90"/>
    </row>
    <row r="24" spans="1:30" ht="18" customHeight="1" thickBot="1" x14ac:dyDescent="0.25">
      <c r="A24" s="39">
        <v>19</v>
      </c>
      <c r="B24" s="97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0"/>
      <c r="X24" s="84">
        <f t="shared" si="5"/>
        <v>0</v>
      </c>
      <c r="Y24" s="79">
        <f t="shared" si="4"/>
        <v>0</v>
      </c>
      <c r="Z24" s="86" t="e">
        <f t="shared" si="0"/>
        <v>#DIV/0!</v>
      </c>
      <c r="AA24" s="89" t="e">
        <f t="shared" si="1"/>
        <v>#DIV/0!</v>
      </c>
      <c r="AB24" s="87" t="e">
        <f t="shared" si="2"/>
        <v>#DIV/0!</v>
      </c>
      <c r="AC24" s="80">
        <f t="shared" si="3"/>
        <v>0</v>
      </c>
      <c r="AD24" s="90"/>
    </row>
    <row r="25" spans="1:30" ht="18" customHeight="1" thickBot="1" x14ac:dyDescent="0.25">
      <c r="A25" s="94">
        <v>20</v>
      </c>
      <c r="B25" s="97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0"/>
      <c r="X25" s="84">
        <f t="shared" si="5"/>
        <v>0</v>
      </c>
      <c r="Y25" s="79">
        <f t="shared" si="4"/>
        <v>0</v>
      </c>
      <c r="Z25" s="86" t="e">
        <f t="shared" si="0"/>
        <v>#DIV/0!</v>
      </c>
      <c r="AA25" s="89" t="e">
        <f t="shared" si="1"/>
        <v>#DIV/0!</v>
      </c>
      <c r="AB25" s="87" t="e">
        <f t="shared" si="2"/>
        <v>#DIV/0!</v>
      </c>
      <c r="AC25" s="80">
        <f t="shared" si="3"/>
        <v>0</v>
      </c>
      <c r="AD25" s="90"/>
    </row>
    <row r="26" spans="1:30" ht="18" customHeight="1" thickBot="1" x14ac:dyDescent="0.25">
      <c r="A26" s="39">
        <v>21</v>
      </c>
      <c r="B26" s="97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0"/>
      <c r="X26" s="84">
        <f t="shared" si="5"/>
        <v>0</v>
      </c>
      <c r="Y26" s="79">
        <f t="shared" si="4"/>
        <v>0</v>
      </c>
      <c r="Z26" s="85" t="e">
        <f t="shared" si="0"/>
        <v>#DIV/0!</v>
      </c>
      <c r="AA26" s="88" t="e">
        <f t="shared" si="1"/>
        <v>#DIV/0!</v>
      </c>
      <c r="AB26" s="87" t="e">
        <f t="shared" si="2"/>
        <v>#DIV/0!</v>
      </c>
      <c r="AC26" s="80">
        <f t="shared" si="3"/>
        <v>0</v>
      </c>
      <c r="AD26" s="90"/>
    </row>
    <row r="27" spans="1:30" ht="15.95" customHeight="1" thickBot="1" x14ac:dyDescent="0.25">
      <c r="A27" s="94">
        <v>22</v>
      </c>
      <c r="B27" s="97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0"/>
      <c r="X27" s="84">
        <f t="shared" si="5"/>
        <v>0</v>
      </c>
      <c r="Y27" s="79">
        <f t="shared" si="4"/>
        <v>0</v>
      </c>
      <c r="Z27" s="85" t="e">
        <f t="shared" si="0"/>
        <v>#DIV/0!</v>
      </c>
      <c r="AA27" s="88" t="e">
        <f t="shared" si="1"/>
        <v>#DIV/0!</v>
      </c>
      <c r="AB27" s="87" t="e">
        <f t="shared" si="2"/>
        <v>#DIV/0!</v>
      </c>
      <c r="AC27" s="80">
        <f t="shared" si="3"/>
        <v>0</v>
      </c>
      <c r="AD27" s="90"/>
    </row>
    <row r="28" spans="1:30" ht="15.95" customHeight="1" thickBot="1" x14ac:dyDescent="0.25">
      <c r="A28" s="94">
        <v>23</v>
      </c>
      <c r="B28" s="97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0"/>
      <c r="X28" s="84">
        <f t="shared" si="5"/>
        <v>0</v>
      </c>
      <c r="Y28" s="79">
        <f t="shared" si="4"/>
        <v>0</v>
      </c>
      <c r="Z28" s="85" t="e">
        <f t="shared" si="0"/>
        <v>#DIV/0!</v>
      </c>
      <c r="AA28" s="88" t="e">
        <f t="shared" si="1"/>
        <v>#DIV/0!</v>
      </c>
      <c r="AB28" s="87" t="e">
        <f t="shared" si="2"/>
        <v>#DIV/0!</v>
      </c>
      <c r="AC28" s="80">
        <f t="shared" si="3"/>
        <v>0</v>
      </c>
      <c r="AD28" s="90"/>
    </row>
    <row r="29" spans="1:30" ht="15.95" customHeight="1" thickBot="1" x14ac:dyDescent="0.25">
      <c r="A29" s="39">
        <v>24</v>
      </c>
      <c r="B29" s="98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0"/>
      <c r="X29" s="84">
        <f t="shared" si="5"/>
        <v>0</v>
      </c>
      <c r="Y29" s="79">
        <f t="shared" si="4"/>
        <v>0</v>
      </c>
      <c r="Z29" s="85" t="e">
        <f t="shared" si="0"/>
        <v>#DIV/0!</v>
      </c>
      <c r="AA29" s="88" t="e">
        <f t="shared" si="1"/>
        <v>#DIV/0!</v>
      </c>
      <c r="AB29" s="87" t="e">
        <f t="shared" si="2"/>
        <v>#DIV/0!</v>
      </c>
      <c r="AC29" s="80">
        <f t="shared" si="3"/>
        <v>0</v>
      </c>
      <c r="AD29" s="90"/>
    </row>
    <row r="30" spans="1:30" ht="15.95" customHeight="1" thickBot="1" x14ac:dyDescent="0.25">
      <c r="A30" s="94">
        <v>25</v>
      </c>
      <c r="B30" s="98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0"/>
      <c r="X30" s="84">
        <f t="shared" si="5"/>
        <v>0</v>
      </c>
      <c r="Y30" s="79">
        <f t="shared" si="4"/>
        <v>0</v>
      </c>
      <c r="Z30" s="85" t="e">
        <f t="shared" ref="Z30:Z40" si="6">(COUNTIF($C30:$V30,"=10")*10+COUNTIF($C30:$V30,"=9")*9+COUNTIF($C30:$V30,"=8")*8+COUNTIF($C30:$V30,"=7")*7+COUNTIF($C30:$V30,"=6")*6+COUNTIF($C30:$V30,"=5")*5+COUNTIF($C30:$V30,"=4")*4+COUNTIF($C30:$V30,"=3")*3+COUNTIF($C30:$V30,"=2")*2+COUNTIF($C30:$V30,"=1")*1)/COUNTIF(C30:V30,"&gt;0")</f>
        <v>#DIV/0!</v>
      </c>
      <c r="AA30" s="88" t="e">
        <f t="shared" ref="AA30:AA40" si="7">(COUNTIF($C30:$V30,"=10")*100%+COUNTIF($C30:$V30,"=9")*96%+COUNTIF($C30:$V30,"=8")*90%+COUNTIF($C30:$V30,"=7")*74%+COUNTIF($C30:$V30,"=6")*55%+COUNTIF($C30:$V30,"=5")*45%+COUNTIF($C30:$V30,"=4")*40%+COUNTIF($C30:$V30,"=3")*32%+COUNTIF($C30:$V30,"=2")*20%+COUNTIF($C30:$V30,"=1")*12%)/COUNTIF(C30:V30,"&gt;0")</f>
        <v>#DIV/0!</v>
      </c>
      <c r="AB30" s="87" t="e">
        <f t="shared" ref="AB30:AB40" si="8">AVERAGE(C30:V30)</f>
        <v>#DIV/0!</v>
      </c>
      <c r="AC30" s="80">
        <f t="shared" ref="AC30:AC40" si="9">IF(COUNTIF(C30:V30,MIN(C30:V30))=1,MIN(C30:V30),0)</f>
        <v>0</v>
      </c>
      <c r="AD30" s="90"/>
    </row>
    <row r="31" spans="1:30" ht="15.95" customHeight="1" thickBot="1" x14ac:dyDescent="0.25">
      <c r="A31" s="39">
        <v>26</v>
      </c>
      <c r="B31" s="98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0"/>
      <c r="X31" s="84">
        <f t="shared" si="5"/>
        <v>0</v>
      </c>
      <c r="Y31" s="79">
        <f t="shared" si="4"/>
        <v>0</v>
      </c>
      <c r="Z31" s="85" t="e">
        <f t="shared" si="6"/>
        <v>#DIV/0!</v>
      </c>
      <c r="AA31" s="88" t="e">
        <f t="shared" si="7"/>
        <v>#DIV/0!</v>
      </c>
      <c r="AB31" s="87" t="e">
        <f t="shared" si="8"/>
        <v>#DIV/0!</v>
      </c>
      <c r="AC31" s="80">
        <f t="shared" si="9"/>
        <v>0</v>
      </c>
      <c r="AD31" s="90"/>
    </row>
    <row r="32" spans="1:30" ht="15.95" customHeight="1" thickBot="1" x14ac:dyDescent="0.25">
      <c r="A32" s="94">
        <v>27</v>
      </c>
      <c r="B32" s="98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0"/>
      <c r="X32" s="84">
        <f t="shared" si="5"/>
        <v>0</v>
      </c>
      <c r="Y32" s="79">
        <f t="shared" si="4"/>
        <v>0</v>
      </c>
      <c r="Z32" s="85" t="e">
        <f t="shared" si="6"/>
        <v>#DIV/0!</v>
      </c>
      <c r="AA32" s="88" t="e">
        <f t="shared" si="7"/>
        <v>#DIV/0!</v>
      </c>
      <c r="AB32" s="87" t="e">
        <f t="shared" si="8"/>
        <v>#DIV/0!</v>
      </c>
      <c r="AC32" s="80">
        <f t="shared" si="9"/>
        <v>0</v>
      </c>
      <c r="AD32" s="90"/>
    </row>
    <row r="33" spans="1:30" ht="15.95" customHeight="1" thickBot="1" x14ac:dyDescent="0.25">
      <c r="A33" s="39">
        <v>28</v>
      </c>
      <c r="B33" s="98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0"/>
      <c r="X33" s="84">
        <f t="shared" si="5"/>
        <v>0</v>
      </c>
      <c r="Y33" s="79">
        <f t="shared" si="4"/>
        <v>0</v>
      </c>
      <c r="Z33" s="85" t="e">
        <f t="shared" si="6"/>
        <v>#DIV/0!</v>
      </c>
      <c r="AA33" s="88" t="e">
        <f t="shared" si="7"/>
        <v>#DIV/0!</v>
      </c>
      <c r="AB33" s="87" t="e">
        <f t="shared" si="8"/>
        <v>#DIV/0!</v>
      </c>
      <c r="AC33" s="80">
        <f t="shared" si="9"/>
        <v>0</v>
      </c>
      <c r="AD33" s="90"/>
    </row>
    <row r="34" spans="1:30" ht="15.95" customHeight="1" thickBot="1" x14ac:dyDescent="0.25">
      <c r="A34" s="94">
        <v>29</v>
      </c>
      <c r="B34" s="98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0"/>
      <c r="X34" s="84">
        <f t="shared" si="5"/>
        <v>0</v>
      </c>
      <c r="Y34" s="79">
        <f t="shared" si="4"/>
        <v>0</v>
      </c>
      <c r="Z34" s="85" t="e">
        <f t="shared" si="6"/>
        <v>#DIV/0!</v>
      </c>
      <c r="AA34" s="88" t="e">
        <f t="shared" si="7"/>
        <v>#DIV/0!</v>
      </c>
      <c r="AB34" s="87" t="e">
        <f t="shared" si="8"/>
        <v>#DIV/0!</v>
      </c>
      <c r="AC34" s="80">
        <f t="shared" si="9"/>
        <v>0</v>
      </c>
      <c r="AD34" s="90"/>
    </row>
    <row r="35" spans="1:30" ht="15.95" customHeight="1" thickBot="1" x14ac:dyDescent="0.25">
      <c r="A35" s="39">
        <v>30</v>
      </c>
      <c r="B35" s="98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0"/>
      <c r="X35" s="84">
        <f t="shared" si="5"/>
        <v>0</v>
      </c>
      <c r="Y35" s="79">
        <f t="shared" si="4"/>
        <v>0</v>
      </c>
      <c r="Z35" s="85" t="e">
        <f t="shared" si="6"/>
        <v>#DIV/0!</v>
      </c>
      <c r="AA35" s="88" t="e">
        <f t="shared" si="7"/>
        <v>#DIV/0!</v>
      </c>
      <c r="AB35" s="87" t="e">
        <f t="shared" si="8"/>
        <v>#DIV/0!</v>
      </c>
      <c r="AC35" s="80">
        <f t="shared" si="9"/>
        <v>0</v>
      </c>
      <c r="AD35" s="90"/>
    </row>
    <row r="36" spans="1:30" ht="15.95" customHeight="1" thickBot="1" x14ac:dyDescent="0.25">
      <c r="A36" s="94">
        <v>31</v>
      </c>
      <c r="B36" s="98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0"/>
      <c r="X36" s="84">
        <f t="shared" si="5"/>
        <v>0</v>
      </c>
      <c r="Y36" s="79">
        <f t="shared" si="4"/>
        <v>0</v>
      </c>
      <c r="Z36" s="85" t="e">
        <f t="shared" si="6"/>
        <v>#DIV/0!</v>
      </c>
      <c r="AA36" s="88" t="e">
        <f t="shared" si="7"/>
        <v>#DIV/0!</v>
      </c>
      <c r="AB36" s="87" t="e">
        <f t="shared" si="8"/>
        <v>#DIV/0!</v>
      </c>
      <c r="AC36" s="80">
        <f t="shared" si="9"/>
        <v>0</v>
      </c>
      <c r="AD36" s="90"/>
    </row>
    <row r="37" spans="1:30" ht="15.95" customHeight="1" thickBot="1" x14ac:dyDescent="0.25">
      <c r="A37" s="39">
        <v>32</v>
      </c>
      <c r="B37" s="98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0"/>
      <c r="X37" s="84">
        <f t="shared" si="5"/>
        <v>0</v>
      </c>
      <c r="Y37" s="79">
        <f t="shared" si="4"/>
        <v>0</v>
      </c>
      <c r="Z37" s="85" t="e">
        <f t="shared" si="6"/>
        <v>#DIV/0!</v>
      </c>
      <c r="AA37" s="88" t="e">
        <f t="shared" si="7"/>
        <v>#DIV/0!</v>
      </c>
      <c r="AB37" s="87" t="e">
        <f t="shared" si="8"/>
        <v>#DIV/0!</v>
      </c>
      <c r="AC37" s="80">
        <f t="shared" si="9"/>
        <v>0</v>
      </c>
      <c r="AD37" s="90"/>
    </row>
    <row r="38" spans="1:30" ht="15.95" customHeight="1" thickBot="1" x14ac:dyDescent="0.25">
      <c r="A38" s="94">
        <v>33</v>
      </c>
      <c r="B38" s="98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0"/>
      <c r="X38" s="84">
        <f t="shared" si="5"/>
        <v>0</v>
      </c>
      <c r="Y38" s="79">
        <f t="shared" si="4"/>
        <v>0</v>
      </c>
      <c r="Z38" s="85" t="e">
        <f t="shared" si="6"/>
        <v>#DIV/0!</v>
      </c>
      <c r="AA38" s="88" t="e">
        <f t="shared" si="7"/>
        <v>#DIV/0!</v>
      </c>
      <c r="AB38" s="87" t="e">
        <f t="shared" si="8"/>
        <v>#DIV/0!</v>
      </c>
      <c r="AC38" s="80">
        <f t="shared" si="9"/>
        <v>0</v>
      </c>
      <c r="AD38" s="90"/>
    </row>
    <row r="39" spans="1:30" ht="15.95" customHeight="1" thickBot="1" x14ac:dyDescent="0.25">
      <c r="A39" s="39">
        <v>34</v>
      </c>
      <c r="B39" s="10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0"/>
      <c r="X39" s="84">
        <f t="shared" si="5"/>
        <v>0</v>
      </c>
      <c r="Y39" s="79">
        <f t="shared" si="4"/>
        <v>0</v>
      </c>
      <c r="Z39" s="85" t="e">
        <f t="shared" si="6"/>
        <v>#DIV/0!</v>
      </c>
      <c r="AA39" s="88" t="e">
        <f t="shared" si="7"/>
        <v>#DIV/0!</v>
      </c>
      <c r="AB39" s="87" t="e">
        <f t="shared" si="8"/>
        <v>#DIV/0!</v>
      </c>
      <c r="AC39" s="80">
        <f t="shared" si="9"/>
        <v>0</v>
      </c>
      <c r="AD39" s="90"/>
    </row>
    <row r="40" spans="1:30" ht="15.95" customHeight="1" thickBot="1" x14ac:dyDescent="0.25">
      <c r="A40" s="94">
        <v>35</v>
      </c>
      <c r="B40" s="10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0"/>
      <c r="X40" s="84">
        <f t="shared" si="5"/>
        <v>0</v>
      </c>
      <c r="Y40" s="79">
        <f t="shared" si="4"/>
        <v>0</v>
      </c>
      <c r="Z40" s="85" t="e">
        <f t="shared" si="6"/>
        <v>#DIV/0!</v>
      </c>
      <c r="AA40" s="88" t="e">
        <f t="shared" si="7"/>
        <v>#DIV/0!</v>
      </c>
      <c r="AB40" s="87" t="e">
        <f t="shared" si="8"/>
        <v>#DIV/0!</v>
      </c>
      <c r="AC40" s="80">
        <f t="shared" si="9"/>
        <v>0</v>
      </c>
      <c r="AD40" s="90"/>
    </row>
    <row r="41" spans="1:30" ht="15.95" customHeight="1" thickBot="1" x14ac:dyDescent="0.25">
      <c r="A41" s="43"/>
      <c r="B41" s="105" t="s">
        <v>19</v>
      </c>
      <c r="C41" s="101">
        <f t="shared" ref="C41:V41" si="10">COUNTIF(C$6:C$40,"=10")</f>
        <v>0</v>
      </c>
      <c r="D41" s="40">
        <f t="shared" si="10"/>
        <v>0</v>
      </c>
      <c r="E41" s="40">
        <f t="shared" si="10"/>
        <v>0</v>
      </c>
      <c r="F41" s="40">
        <f t="shared" si="10"/>
        <v>0</v>
      </c>
      <c r="G41" s="40">
        <f t="shared" si="10"/>
        <v>0</v>
      </c>
      <c r="H41" s="40">
        <f t="shared" si="10"/>
        <v>0</v>
      </c>
      <c r="I41" s="40">
        <f t="shared" si="10"/>
        <v>0</v>
      </c>
      <c r="J41" s="40">
        <f t="shared" si="10"/>
        <v>0</v>
      </c>
      <c r="K41" s="40">
        <f t="shared" si="10"/>
        <v>0</v>
      </c>
      <c r="L41" s="40">
        <f t="shared" si="10"/>
        <v>0</v>
      </c>
      <c r="M41" s="40">
        <f t="shared" si="10"/>
        <v>0</v>
      </c>
      <c r="N41" s="40">
        <f t="shared" si="10"/>
        <v>0</v>
      </c>
      <c r="O41" s="40">
        <f t="shared" si="10"/>
        <v>0</v>
      </c>
      <c r="P41" s="40">
        <f t="shared" si="10"/>
        <v>0</v>
      </c>
      <c r="Q41" s="40">
        <f t="shared" si="10"/>
        <v>0</v>
      </c>
      <c r="R41" s="40">
        <f t="shared" si="10"/>
        <v>0</v>
      </c>
      <c r="S41" s="40">
        <f t="shared" si="10"/>
        <v>0</v>
      </c>
      <c r="T41" s="40">
        <f t="shared" si="10"/>
        <v>0</v>
      </c>
      <c r="U41" s="40">
        <f t="shared" si="10"/>
        <v>0</v>
      </c>
      <c r="V41" s="40">
        <f t="shared" si="10"/>
        <v>0</v>
      </c>
      <c r="W41" s="44"/>
      <c r="X41" s="43"/>
      <c r="Y41" s="43"/>
      <c r="Z41" s="83"/>
      <c r="AA41" s="83"/>
      <c r="AB41" s="83"/>
      <c r="AC41" s="43"/>
      <c r="AD41" s="43"/>
    </row>
    <row r="42" spans="1:30" ht="15.95" customHeight="1" thickBot="1" x14ac:dyDescent="0.25">
      <c r="A42" s="43"/>
      <c r="B42" s="106" t="s">
        <v>20</v>
      </c>
      <c r="C42" s="102">
        <f t="shared" ref="C42:V42" si="11">COUNTIF(C$6:C$40,"=9")</f>
        <v>0</v>
      </c>
      <c r="D42" s="41">
        <f t="shared" si="11"/>
        <v>0</v>
      </c>
      <c r="E42" s="41">
        <f t="shared" si="11"/>
        <v>0</v>
      </c>
      <c r="F42" s="41">
        <f t="shared" si="11"/>
        <v>0</v>
      </c>
      <c r="G42" s="41">
        <f t="shared" si="11"/>
        <v>0</v>
      </c>
      <c r="H42" s="41">
        <f t="shared" si="11"/>
        <v>0</v>
      </c>
      <c r="I42" s="41">
        <f t="shared" si="11"/>
        <v>0</v>
      </c>
      <c r="J42" s="41">
        <f t="shared" si="11"/>
        <v>0</v>
      </c>
      <c r="K42" s="41">
        <f t="shared" si="11"/>
        <v>0</v>
      </c>
      <c r="L42" s="41">
        <f t="shared" si="11"/>
        <v>0</v>
      </c>
      <c r="M42" s="41">
        <f t="shared" si="11"/>
        <v>0</v>
      </c>
      <c r="N42" s="41">
        <f t="shared" si="11"/>
        <v>0</v>
      </c>
      <c r="O42" s="41">
        <f t="shared" si="11"/>
        <v>0</v>
      </c>
      <c r="P42" s="41">
        <f t="shared" si="11"/>
        <v>0</v>
      </c>
      <c r="Q42" s="41">
        <f t="shared" si="11"/>
        <v>0</v>
      </c>
      <c r="R42" s="41">
        <f t="shared" si="11"/>
        <v>0</v>
      </c>
      <c r="S42" s="41">
        <f t="shared" si="11"/>
        <v>0</v>
      </c>
      <c r="T42" s="41">
        <f t="shared" si="11"/>
        <v>0</v>
      </c>
      <c r="U42" s="41">
        <f t="shared" si="11"/>
        <v>0</v>
      </c>
      <c r="V42" s="41">
        <f t="shared" si="11"/>
        <v>0</v>
      </c>
      <c r="W42" s="45"/>
      <c r="X42" s="43"/>
      <c r="Y42" s="43"/>
      <c r="Z42" s="83"/>
      <c r="AA42" s="83"/>
      <c r="AB42" s="82" t="e">
        <f>AVERAGE(AB6:AB40)</f>
        <v>#DIV/0!</v>
      </c>
      <c r="AC42" s="43"/>
      <c r="AD42" s="43"/>
    </row>
    <row r="43" spans="1:30" ht="15.95" customHeight="1" thickBot="1" x14ac:dyDescent="0.25">
      <c r="A43" s="43"/>
      <c r="B43" s="105" t="s">
        <v>21</v>
      </c>
      <c r="C43" s="102">
        <f t="shared" ref="C43:V43" si="12">COUNTIF(C$6:C$40,"=8")</f>
        <v>0</v>
      </c>
      <c r="D43" s="41">
        <f t="shared" si="12"/>
        <v>0</v>
      </c>
      <c r="E43" s="41">
        <f t="shared" si="12"/>
        <v>0</v>
      </c>
      <c r="F43" s="41">
        <f t="shared" si="12"/>
        <v>0</v>
      </c>
      <c r="G43" s="41">
        <f t="shared" si="12"/>
        <v>0</v>
      </c>
      <c r="H43" s="41">
        <f t="shared" si="12"/>
        <v>0</v>
      </c>
      <c r="I43" s="41">
        <f t="shared" si="12"/>
        <v>0</v>
      </c>
      <c r="J43" s="41">
        <f t="shared" si="12"/>
        <v>0</v>
      </c>
      <c r="K43" s="41">
        <f t="shared" si="12"/>
        <v>0</v>
      </c>
      <c r="L43" s="41">
        <f t="shared" si="12"/>
        <v>0</v>
      </c>
      <c r="M43" s="41">
        <f t="shared" si="12"/>
        <v>0</v>
      </c>
      <c r="N43" s="41">
        <f t="shared" si="12"/>
        <v>0</v>
      </c>
      <c r="O43" s="41">
        <f t="shared" si="12"/>
        <v>0</v>
      </c>
      <c r="P43" s="41">
        <f t="shared" si="12"/>
        <v>0</v>
      </c>
      <c r="Q43" s="41">
        <f t="shared" si="12"/>
        <v>0</v>
      </c>
      <c r="R43" s="41">
        <f t="shared" si="12"/>
        <v>0</v>
      </c>
      <c r="S43" s="41">
        <f t="shared" si="12"/>
        <v>0</v>
      </c>
      <c r="T43" s="41">
        <f t="shared" si="12"/>
        <v>0</v>
      </c>
      <c r="U43" s="41">
        <f t="shared" si="12"/>
        <v>0</v>
      </c>
      <c r="V43" s="41">
        <f t="shared" si="12"/>
        <v>0</v>
      </c>
      <c r="W43" s="45"/>
      <c r="X43" s="43"/>
      <c r="Y43" s="43"/>
      <c r="Z43" s="43"/>
      <c r="AA43" s="43"/>
      <c r="AB43" s="43"/>
      <c r="AC43" s="43"/>
      <c r="AD43" s="43"/>
    </row>
    <row r="44" spans="1:30" ht="15.95" customHeight="1" thickBot="1" x14ac:dyDescent="0.25">
      <c r="A44" s="43"/>
      <c r="B44" s="105" t="s">
        <v>22</v>
      </c>
      <c r="C44" s="102">
        <f t="shared" ref="C44:V44" si="13">COUNTIF(C$6:C$40,"=7")</f>
        <v>0</v>
      </c>
      <c r="D44" s="41">
        <f t="shared" si="13"/>
        <v>0</v>
      </c>
      <c r="E44" s="41">
        <f t="shared" si="13"/>
        <v>0</v>
      </c>
      <c r="F44" s="41">
        <f t="shared" si="13"/>
        <v>0</v>
      </c>
      <c r="G44" s="41">
        <f t="shared" si="13"/>
        <v>0</v>
      </c>
      <c r="H44" s="41">
        <f t="shared" si="13"/>
        <v>0</v>
      </c>
      <c r="I44" s="41">
        <f t="shared" si="13"/>
        <v>0</v>
      </c>
      <c r="J44" s="41">
        <f t="shared" si="13"/>
        <v>0</v>
      </c>
      <c r="K44" s="41">
        <f t="shared" si="13"/>
        <v>0</v>
      </c>
      <c r="L44" s="41">
        <f t="shared" si="13"/>
        <v>0</v>
      </c>
      <c r="M44" s="41">
        <f t="shared" si="13"/>
        <v>0</v>
      </c>
      <c r="N44" s="41">
        <f t="shared" si="13"/>
        <v>0</v>
      </c>
      <c r="O44" s="41">
        <f t="shared" si="13"/>
        <v>0</v>
      </c>
      <c r="P44" s="41">
        <f t="shared" si="13"/>
        <v>0</v>
      </c>
      <c r="Q44" s="41">
        <f t="shared" si="13"/>
        <v>0</v>
      </c>
      <c r="R44" s="41">
        <f t="shared" si="13"/>
        <v>0</v>
      </c>
      <c r="S44" s="41">
        <f t="shared" si="13"/>
        <v>0</v>
      </c>
      <c r="T44" s="41">
        <f t="shared" si="13"/>
        <v>0</v>
      </c>
      <c r="U44" s="41">
        <f t="shared" si="13"/>
        <v>0</v>
      </c>
      <c r="V44" s="41">
        <f t="shared" si="13"/>
        <v>0</v>
      </c>
      <c r="W44" s="45"/>
      <c r="X44" s="43"/>
      <c r="Y44" s="43"/>
      <c r="Z44" s="43"/>
      <c r="AA44" s="43"/>
      <c r="AB44" s="43"/>
      <c r="AC44" s="43"/>
      <c r="AD44" s="43"/>
    </row>
    <row r="45" spans="1:30" ht="15.95" customHeight="1" thickBot="1" x14ac:dyDescent="0.25">
      <c r="A45" s="43"/>
      <c r="B45" s="105" t="s">
        <v>23</v>
      </c>
      <c r="C45" s="102">
        <f t="shared" ref="C45:V45" si="14">COUNTIF(C$6:C$40,"=6")</f>
        <v>0</v>
      </c>
      <c r="D45" s="41">
        <f t="shared" si="14"/>
        <v>0</v>
      </c>
      <c r="E45" s="41">
        <f t="shared" si="14"/>
        <v>0</v>
      </c>
      <c r="F45" s="41">
        <f t="shared" si="14"/>
        <v>0</v>
      </c>
      <c r="G45" s="41">
        <f t="shared" si="14"/>
        <v>0</v>
      </c>
      <c r="H45" s="41">
        <f t="shared" si="14"/>
        <v>0</v>
      </c>
      <c r="I45" s="41">
        <f t="shared" si="14"/>
        <v>0</v>
      </c>
      <c r="J45" s="41">
        <f t="shared" si="14"/>
        <v>0</v>
      </c>
      <c r="K45" s="41">
        <f t="shared" si="14"/>
        <v>0</v>
      </c>
      <c r="L45" s="41">
        <f t="shared" si="14"/>
        <v>0</v>
      </c>
      <c r="M45" s="41">
        <f t="shared" si="14"/>
        <v>0</v>
      </c>
      <c r="N45" s="41">
        <f t="shared" si="14"/>
        <v>0</v>
      </c>
      <c r="O45" s="41">
        <f t="shared" si="14"/>
        <v>0</v>
      </c>
      <c r="P45" s="41">
        <f t="shared" si="14"/>
        <v>0</v>
      </c>
      <c r="Q45" s="41">
        <f t="shared" si="14"/>
        <v>0</v>
      </c>
      <c r="R45" s="41">
        <f t="shared" si="14"/>
        <v>0</v>
      </c>
      <c r="S45" s="41">
        <f t="shared" si="14"/>
        <v>0</v>
      </c>
      <c r="T45" s="41">
        <f t="shared" si="14"/>
        <v>0</v>
      </c>
      <c r="U45" s="41">
        <f t="shared" si="14"/>
        <v>0</v>
      </c>
      <c r="V45" s="41">
        <f t="shared" si="14"/>
        <v>0</v>
      </c>
      <c r="W45" s="45"/>
      <c r="X45" s="43"/>
      <c r="Y45" s="43"/>
      <c r="Z45" s="43"/>
      <c r="AA45" s="43"/>
      <c r="AB45" s="43"/>
      <c r="AC45" s="43"/>
      <c r="AD45" s="43"/>
    </row>
    <row r="46" spans="1:30" ht="15.95" customHeight="1" thickBot="1" x14ac:dyDescent="0.25">
      <c r="A46" s="43"/>
      <c r="B46" s="105" t="s">
        <v>24</v>
      </c>
      <c r="C46" s="102">
        <f t="shared" ref="C46:V46" si="15">COUNTIF(C$6:C$40,"=5")</f>
        <v>0</v>
      </c>
      <c r="D46" s="41">
        <f t="shared" si="15"/>
        <v>0</v>
      </c>
      <c r="E46" s="41">
        <f t="shared" si="15"/>
        <v>0</v>
      </c>
      <c r="F46" s="41">
        <f t="shared" si="15"/>
        <v>0</v>
      </c>
      <c r="G46" s="41">
        <f t="shared" si="15"/>
        <v>0</v>
      </c>
      <c r="H46" s="41">
        <f t="shared" si="15"/>
        <v>0</v>
      </c>
      <c r="I46" s="41">
        <f t="shared" si="15"/>
        <v>0</v>
      </c>
      <c r="J46" s="41">
        <f t="shared" si="15"/>
        <v>0</v>
      </c>
      <c r="K46" s="41">
        <f t="shared" si="15"/>
        <v>0</v>
      </c>
      <c r="L46" s="41">
        <f t="shared" si="15"/>
        <v>0</v>
      </c>
      <c r="M46" s="41">
        <f t="shared" si="15"/>
        <v>0</v>
      </c>
      <c r="N46" s="41">
        <f t="shared" si="15"/>
        <v>0</v>
      </c>
      <c r="O46" s="41">
        <f t="shared" si="15"/>
        <v>0</v>
      </c>
      <c r="P46" s="41">
        <f t="shared" si="15"/>
        <v>0</v>
      </c>
      <c r="Q46" s="41">
        <f t="shared" si="15"/>
        <v>0</v>
      </c>
      <c r="R46" s="41">
        <f t="shared" si="15"/>
        <v>0</v>
      </c>
      <c r="S46" s="41">
        <f t="shared" si="15"/>
        <v>0</v>
      </c>
      <c r="T46" s="41">
        <f t="shared" si="15"/>
        <v>0</v>
      </c>
      <c r="U46" s="41">
        <f t="shared" si="15"/>
        <v>0</v>
      </c>
      <c r="V46" s="41">
        <f t="shared" si="15"/>
        <v>0</v>
      </c>
      <c r="W46" s="45"/>
      <c r="X46" s="43"/>
      <c r="Y46" s="43"/>
      <c r="Z46" s="43"/>
      <c r="AA46" s="43"/>
      <c r="AB46" s="43"/>
      <c r="AC46" s="43"/>
      <c r="AD46" s="43"/>
    </row>
    <row r="47" spans="1:30" ht="15.95" customHeight="1" thickBot="1" x14ac:dyDescent="0.25">
      <c r="A47" s="43"/>
      <c r="B47" s="105" t="s">
        <v>25</v>
      </c>
      <c r="C47" s="102">
        <f t="shared" ref="C47:V47" si="16">COUNTIF(C$6:C$40,"=4")</f>
        <v>0</v>
      </c>
      <c r="D47" s="41">
        <f t="shared" si="16"/>
        <v>0</v>
      </c>
      <c r="E47" s="41">
        <f t="shared" si="16"/>
        <v>0</v>
      </c>
      <c r="F47" s="41">
        <f t="shared" si="16"/>
        <v>0</v>
      </c>
      <c r="G47" s="41">
        <f t="shared" si="16"/>
        <v>0</v>
      </c>
      <c r="H47" s="41">
        <f t="shared" si="16"/>
        <v>0</v>
      </c>
      <c r="I47" s="41">
        <f t="shared" si="16"/>
        <v>0</v>
      </c>
      <c r="J47" s="41">
        <f t="shared" si="16"/>
        <v>0</v>
      </c>
      <c r="K47" s="41">
        <f t="shared" si="16"/>
        <v>0</v>
      </c>
      <c r="L47" s="41">
        <f t="shared" si="16"/>
        <v>0</v>
      </c>
      <c r="M47" s="41">
        <f t="shared" si="16"/>
        <v>0</v>
      </c>
      <c r="N47" s="41">
        <f t="shared" si="16"/>
        <v>0</v>
      </c>
      <c r="O47" s="41">
        <f t="shared" si="16"/>
        <v>0</v>
      </c>
      <c r="P47" s="41">
        <f t="shared" si="16"/>
        <v>0</v>
      </c>
      <c r="Q47" s="41">
        <f t="shared" si="16"/>
        <v>0</v>
      </c>
      <c r="R47" s="41">
        <f t="shared" si="16"/>
        <v>0</v>
      </c>
      <c r="S47" s="41">
        <f t="shared" si="16"/>
        <v>0</v>
      </c>
      <c r="T47" s="41">
        <f t="shared" si="16"/>
        <v>0</v>
      </c>
      <c r="U47" s="41">
        <f t="shared" si="16"/>
        <v>0</v>
      </c>
      <c r="V47" s="41">
        <f t="shared" si="16"/>
        <v>0</v>
      </c>
      <c r="W47" s="44"/>
      <c r="X47" s="43"/>
      <c r="Y47" s="43"/>
      <c r="Z47" s="43"/>
      <c r="AA47" s="43"/>
      <c r="AB47" s="43"/>
      <c r="AC47" s="43"/>
      <c r="AD47" s="43"/>
    </row>
    <row r="48" spans="1:30" ht="13.5" thickBot="1" x14ac:dyDescent="0.25">
      <c r="A48" s="43"/>
      <c r="B48" s="105" t="s">
        <v>26</v>
      </c>
      <c r="C48" s="102">
        <f t="shared" ref="C48:V48" si="17">COUNTIF(C$6:C$40,"=3")</f>
        <v>0</v>
      </c>
      <c r="D48" s="41">
        <f t="shared" si="17"/>
        <v>0</v>
      </c>
      <c r="E48" s="41">
        <f t="shared" si="17"/>
        <v>0</v>
      </c>
      <c r="F48" s="41">
        <f t="shared" si="17"/>
        <v>0</v>
      </c>
      <c r="G48" s="41">
        <f t="shared" si="17"/>
        <v>0</v>
      </c>
      <c r="H48" s="41">
        <f t="shared" si="17"/>
        <v>0</v>
      </c>
      <c r="I48" s="41">
        <f t="shared" si="17"/>
        <v>0</v>
      </c>
      <c r="J48" s="41">
        <f t="shared" si="17"/>
        <v>0</v>
      </c>
      <c r="K48" s="41">
        <f t="shared" si="17"/>
        <v>0</v>
      </c>
      <c r="L48" s="41">
        <f t="shared" si="17"/>
        <v>0</v>
      </c>
      <c r="M48" s="41">
        <f t="shared" si="17"/>
        <v>0</v>
      </c>
      <c r="N48" s="41">
        <f t="shared" si="17"/>
        <v>0</v>
      </c>
      <c r="O48" s="41">
        <f t="shared" si="17"/>
        <v>0</v>
      </c>
      <c r="P48" s="41">
        <f t="shared" si="17"/>
        <v>0</v>
      </c>
      <c r="Q48" s="41">
        <f t="shared" si="17"/>
        <v>0</v>
      </c>
      <c r="R48" s="41">
        <f t="shared" si="17"/>
        <v>0</v>
      </c>
      <c r="S48" s="41">
        <f t="shared" si="17"/>
        <v>0</v>
      </c>
      <c r="T48" s="41">
        <f t="shared" si="17"/>
        <v>0</v>
      </c>
      <c r="U48" s="41">
        <f t="shared" si="17"/>
        <v>0</v>
      </c>
      <c r="V48" s="41">
        <f t="shared" si="17"/>
        <v>0</v>
      </c>
      <c r="W48" s="44"/>
      <c r="X48" s="43"/>
      <c r="Y48" s="43"/>
      <c r="Z48" s="43"/>
      <c r="AA48" s="43"/>
      <c r="AB48" s="43"/>
      <c r="AC48" s="43"/>
      <c r="AD48" s="43"/>
    </row>
    <row r="49" spans="1:30" ht="13.5" thickBot="1" x14ac:dyDescent="0.25">
      <c r="A49" s="43"/>
      <c r="B49" s="105" t="s">
        <v>27</v>
      </c>
      <c r="C49" s="102">
        <f t="shared" ref="C49:V49" si="18">COUNTIF(C$6:C$40,"=2")</f>
        <v>0</v>
      </c>
      <c r="D49" s="41">
        <f t="shared" si="18"/>
        <v>0</v>
      </c>
      <c r="E49" s="41">
        <f t="shared" si="18"/>
        <v>0</v>
      </c>
      <c r="F49" s="41">
        <f t="shared" si="18"/>
        <v>0</v>
      </c>
      <c r="G49" s="41">
        <f t="shared" si="18"/>
        <v>0</v>
      </c>
      <c r="H49" s="41">
        <f t="shared" si="18"/>
        <v>0</v>
      </c>
      <c r="I49" s="41">
        <f t="shared" si="18"/>
        <v>0</v>
      </c>
      <c r="J49" s="41">
        <f t="shared" si="18"/>
        <v>0</v>
      </c>
      <c r="K49" s="41">
        <f t="shared" si="18"/>
        <v>0</v>
      </c>
      <c r="L49" s="41">
        <f t="shared" si="18"/>
        <v>0</v>
      </c>
      <c r="M49" s="41">
        <f t="shared" si="18"/>
        <v>0</v>
      </c>
      <c r="N49" s="41">
        <f t="shared" si="18"/>
        <v>0</v>
      </c>
      <c r="O49" s="41">
        <f t="shared" si="18"/>
        <v>0</v>
      </c>
      <c r="P49" s="41">
        <f t="shared" si="18"/>
        <v>0</v>
      </c>
      <c r="Q49" s="41">
        <f t="shared" si="18"/>
        <v>0</v>
      </c>
      <c r="R49" s="41">
        <f t="shared" si="18"/>
        <v>0</v>
      </c>
      <c r="S49" s="41">
        <f t="shared" si="18"/>
        <v>0</v>
      </c>
      <c r="T49" s="41">
        <f t="shared" si="18"/>
        <v>0</v>
      </c>
      <c r="U49" s="41">
        <f t="shared" si="18"/>
        <v>0</v>
      </c>
      <c r="V49" s="41">
        <f t="shared" si="18"/>
        <v>0</v>
      </c>
      <c r="W49" s="44"/>
      <c r="X49" s="43"/>
      <c r="Y49" s="43"/>
      <c r="Z49" s="43"/>
      <c r="AA49" s="43"/>
      <c r="AB49" s="43"/>
      <c r="AC49" s="43"/>
      <c r="AD49" s="43"/>
    </row>
    <row r="50" spans="1:30" ht="13.5" thickBot="1" x14ac:dyDescent="0.25">
      <c r="A50" s="43"/>
      <c r="B50" s="105" t="s">
        <v>28</v>
      </c>
      <c r="C50" s="103">
        <f t="shared" ref="C50:V50" si="19">COUNTIF(C$6:C$40,"=1")</f>
        <v>0</v>
      </c>
      <c r="D50" s="42">
        <f t="shared" si="19"/>
        <v>0</v>
      </c>
      <c r="E50" s="42">
        <f t="shared" si="19"/>
        <v>0</v>
      </c>
      <c r="F50" s="42">
        <f t="shared" si="19"/>
        <v>0</v>
      </c>
      <c r="G50" s="42">
        <f t="shared" si="19"/>
        <v>0</v>
      </c>
      <c r="H50" s="42">
        <f t="shared" si="19"/>
        <v>0</v>
      </c>
      <c r="I50" s="42">
        <f t="shared" si="19"/>
        <v>0</v>
      </c>
      <c r="J50" s="42">
        <f t="shared" si="19"/>
        <v>0</v>
      </c>
      <c r="K50" s="42">
        <f t="shared" si="19"/>
        <v>0</v>
      </c>
      <c r="L50" s="42">
        <f t="shared" si="19"/>
        <v>0</v>
      </c>
      <c r="M50" s="42">
        <f t="shared" si="19"/>
        <v>0</v>
      </c>
      <c r="N50" s="42">
        <f t="shared" si="19"/>
        <v>0</v>
      </c>
      <c r="O50" s="42">
        <f t="shared" si="19"/>
        <v>0</v>
      </c>
      <c r="P50" s="42">
        <f t="shared" si="19"/>
        <v>0</v>
      </c>
      <c r="Q50" s="42">
        <f t="shared" si="19"/>
        <v>0</v>
      </c>
      <c r="R50" s="42">
        <f t="shared" si="19"/>
        <v>0</v>
      </c>
      <c r="S50" s="42">
        <f t="shared" si="19"/>
        <v>0</v>
      </c>
      <c r="T50" s="42">
        <f t="shared" si="19"/>
        <v>0</v>
      </c>
      <c r="U50" s="42">
        <f t="shared" si="19"/>
        <v>0</v>
      </c>
      <c r="V50" s="42">
        <f t="shared" si="19"/>
        <v>0</v>
      </c>
      <c r="W50" s="44"/>
      <c r="X50" s="43"/>
      <c r="Y50" s="43"/>
      <c r="Z50" s="43"/>
      <c r="AA50" s="43"/>
      <c r="AB50" s="43"/>
      <c r="AC50" s="43"/>
      <c r="AD50" s="43"/>
    </row>
    <row r="51" spans="1:30" ht="13.5" thickBot="1" x14ac:dyDescent="0.25">
      <c r="A51" s="43"/>
      <c r="B51" s="105" t="s">
        <v>30</v>
      </c>
      <c r="C51" s="46">
        <f t="shared" ref="C51:V51" si="20">COUNTIF(C$6:C$40,"н/а")</f>
        <v>0</v>
      </c>
      <c r="D51" s="47">
        <f t="shared" si="20"/>
        <v>0</v>
      </c>
      <c r="E51" s="47">
        <f t="shared" si="20"/>
        <v>0</v>
      </c>
      <c r="F51" s="47">
        <f t="shared" si="20"/>
        <v>0</v>
      </c>
      <c r="G51" s="47">
        <f t="shared" si="20"/>
        <v>0</v>
      </c>
      <c r="H51" s="47">
        <f t="shared" si="20"/>
        <v>0</v>
      </c>
      <c r="I51" s="47">
        <f t="shared" si="20"/>
        <v>0</v>
      </c>
      <c r="J51" s="47">
        <f t="shared" si="20"/>
        <v>0</v>
      </c>
      <c r="K51" s="47">
        <f t="shared" si="20"/>
        <v>0</v>
      </c>
      <c r="L51" s="47">
        <f t="shared" si="20"/>
        <v>0</v>
      </c>
      <c r="M51" s="47">
        <f t="shared" si="20"/>
        <v>0</v>
      </c>
      <c r="N51" s="47">
        <f t="shared" si="20"/>
        <v>0</v>
      </c>
      <c r="O51" s="47">
        <f t="shared" si="20"/>
        <v>0</v>
      </c>
      <c r="P51" s="47">
        <f t="shared" si="20"/>
        <v>0</v>
      </c>
      <c r="Q51" s="47">
        <f t="shared" si="20"/>
        <v>0</v>
      </c>
      <c r="R51" s="47">
        <f t="shared" si="20"/>
        <v>0</v>
      </c>
      <c r="S51" s="47">
        <f t="shared" si="20"/>
        <v>0</v>
      </c>
      <c r="T51" s="47">
        <f t="shared" si="20"/>
        <v>0</v>
      </c>
      <c r="U51" s="47">
        <f t="shared" si="20"/>
        <v>0</v>
      </c>
      <c r="V51" s="47">
        <f t="shared" si="20"/>
        <v>0</v>
      </c>
      <c r="W51" s="44"/>
      <c r="X51" s="43"/>
      <c r="Y51" s="43"/>
      <c r="Z51" s="43"/>
      <c r="AA51" s="43"/>
      <c r="AB51" s="43"/>
      <c r="AC51" s="43"/>
      <c r="AD51" s="43"/>
    </row>
    <row r="52" spans="1:30" ht="13.5" thickBot="1" x14ac:dyDescent="0.25">
      <c r="A52" s="43"/>
      <c r="B52" s="105" t="s">
        <v>72</v>
      </c>
      <c r="C52" s="108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47">
        <f>COUNTIF(U$6:U$40,"зач")</f>
        <v>0</v>
      </c>
      <c r="V52" s="61"/>
      <c r="W52" s="44"/>
      <c r="X52" s="43"/>
      <c r="Y52" s="43"/>
      <c r="Z52" s="43"/>
      <c r="AA52" s="43"/>
      <c r="AB52" s="43"/>
      <c r="AC52" s="43"/>
      <c r="AD52" s="43"/>
    </row>
    <row r="53" spans="1:30" ht="13.5" thickBot="1" x14ac:dyDescent="0.25">
      <c r="A53" s="43"/>
      <c r="B53" s="107" t="s">
        <v>57</v>
      </c>
      <c r="C53" s="48" t="e">
        <f t="shared" ref="C53:V53" si="21">(C41*10+C42*9+C43*8+C44*7+C45*6+C46*5+C47*4+C48*3+C49*2+C50*1)/SUM(C41:C51)</f>
        <v>#DIV/0!</v>
      </c>
      <c r="D53" s="48" t="e">
        <f t="shared" si="21"/>
        <v>#DIV/0!</v>
      </c>
      <c r="E53" s="48" t="e">
        <f t="shared" si="21"/>
        <v>#DIV/0!</v>
      </c>
      <c r="F53" s="48" t="e">
        <f t="shared" si="21"/>
        <v>#DIV/0!</v>
      </c>
      <c r="G53" s="48" t="e">
        <f t="shared" si="21"/>
        <v>#DIV/0!</v>
      </c>
      <c r="H53" s="48" t="e">
        <f t="shared" si="21"/>
        <v>#DIV/0!</v>
      </c>
      <c r="I53" s="48" t="e">
        <f t="shared" si="21"/>
        <v>#DIV/0!</v>
      </c>
      <c r="J53" s="48" t="e">
        <f t="shared" si="21"/>
        <v>#DIV/0!</v>
      </c>
      <c r="K53" s="48" t="e">
        <f t="shared" si="21"/>
        <v>#DIV/0!</v>
      </c>
      <c r="L53" s="48" t="e">
        <f t="shared" si="21"/>
        <v>#DIV/0!</v>
      </c>
      <c r="M53" s="48" t="e">
        <f t="shared" si="21"/>
        <v>#DIV/0!</v>
      </c>
      <c r="N53" s="48" t="e">
        <f t="shared" si="21"/>
        <v>#DIV/0!</v>
      </c>
      <c r="O53" s="48" t="e">
        <f t="shared" si="21"/>
        <v>#DIV/0!</v>
      </c>
      <c r="P53" s="48" t="e">
        <f t="shared" si="21"/>
        <v>#DIV/0!</v>
      </c>
      <c r="Q53" s="48" t="e">
        <f t="shared" si="21"/>
        <v>#DIV/0!</v>
      </c>
      <c r="R53" s="48" t="e">
        <f t="shared" si="21"/>
        <v>#DIV/0!</v>
      </c>
      <c r="S53" s="48" t="e">
        <f t="shared" si="21"/>
        <v>#DIV/0!</v>
      </c>
      <c r="T53" s="48" t="e">
        <f t="shared" si="21"/>
        <v>#DIV/0!</v>
      </c>
      <c r="U53" s="48" t="e">
        <f t="shared" si="21"/>
        <v>#DIV/0!</v>
      </c>
      <c r="V53" s="48" t="e">
        <f t="shared" si="21"/>
        <v>#DIV/0!</v>
      </c>
      <c r="W53" s="43"/>
      <c r="X53" s="43"/>
      <c r="Y53" s="43"/>
      <c r="Z53" s="43"/>
      <c r="AA53" s="43"/>
      <c r="AB53" s="43"/>
      <c r="AC53" s="43"/>
      <c r="AD53" s="43"/>
    </row>
    <row r="54" spans="1:30" ht="13.5" thickBot="1" x14ac:dyDescent="0.25">
      <c r="A54" s="43"/>
      <c r="B54" s="107" t="s">
        <v>59</v>
      </c>
      <c r="C54" s="49" t="e">
        <f>SUM(C41:C44)/SUM(C41:C51)</f>
        <v>#DIV/0!</v>
      </c>
      <c r="D54" s="49" t="e">
        <f>SUM(D41:D44)/SUM(D41:D51)</f>
        <v>#DIV/0!</v>
      </c>
      <c r="E54" s="49" t="e">
        <f t="shared" ref="E54:V54" si="22">SUM(E41:E44)/SUM(E41:E51)</f>
        <v>#DIV/0!</v>
      </c>
      <c r="F54" s="49" t="e">
        <f t="shared" si="22"/>
        <v>#DIV/0!</v>
      </c>
      <c r="G54" s="49" t="e">
        <f t="shared" si="22"/>
        <v>#DIV/0!</v>
      </c>
      <c r="H54" s="49" t="e">
        <f t="shared" si="22"/>
        <v>#DIV/0!</v>
      </c>
      <c r="I54" s="49" t="e">
        <f t="shared" si="22"/>
        <v>#DIV/0!</v>
      </c>
      <c r="J54" s="49" t="e">
        <f t="shared" si="22"/>
        <v>#DIV/0!</v>
      </c>
      <c r="K54" s="49" t="e">
        <f>SUM(K41:K44)/SUM(K41:K51)</f>
        <v>#DIV/0!</v>
      </c>
      <c r="L54" s="49" t="e">
        <f t="shared" si="22"/>
        <v>#DIV/0!</v>
      </c>
      <c r="M54" s="49" t="e">
        <f t="shared" si="22"/>
        <v>#DIV/0!</v>
      </c>
      <c r="N54" s="49" t="e">
        <f t="shared" si="22"/>
        <v>#DIV/0!</v>
      </c>
      <c r="O54" s="49" t="e">
        <f t="shared" si="22"/>
        <v>#DIV/0!</v>
      </c>
      <c r="P54" s="49" t="e">
        <f t="shared" si="22"/>
        <v>#DIV/0!</v>
      </c>
      <c r="Q54" s="49" t="e">
        <f t="shared" si="22"/>
        <v>#DIV/0!</v>
      </c>
      <c r="R54" s="49" t="e">
        <f t="shared" si="22"/>
        <v>#DIV/0!</v>
      </c>
      <c r="S54" s="49" t="e">
        <f t="shared" si="22"/>
        <v>#DIV/0!</v>
      </c>
      <c r="T54" s="49" t="e">
        <f t="shared" si="22"/>
        <v>#DIV/0!</v>
      </c>
      <c r="U54" s="49" t="e">
        <f t="shared" si="22"/>
        <v>#DIV/0!</v>
      </c>
      <c r="V54" s="49" t="e">
        <f t="shared" si="22"/>
        <v>#DIV/0!</v>
      </c>
      <c r="W54" s="43"/>
      <c r="X54" s="43"/>
      <c r="Y54" s="43"/>
      <c r="Z54" s="43"/>
      <c r="AA54" s="43"/>
      <c r="AB54" s="43"/>
      <c r="AC54" s="43"/>
      <c r="AD54" s="43"/>
    </row>
    <row r="55" spans="1:30" ht="13.5" thickBot="1" x14ac:dyDescent="0.25">
      <c r="A55" s="43"/>
      <c r="B55" s="107" t="s">
        <v>58</v>
      </c>
      <c r="C55" s="60" t="e">
        <f t="shared" ref="C55:V55" si="23">(COUNTIF(C6:C40,"=10")*100%+COUNTIF(C6:C40,"=9")*96%+COUNTIF(C6:C40,"=8")*90%+COUNTIF(C6:C40,"=7")*74%+COUNTIF(C6:C40,"=6")*55%+COUNTIF(C6:C40,"=5")*45%+COUNTIF(C6:C40,"=4")*40%+COUNTIF(C6:C40,"=3")*32%+COUNTIF(C6:C40,"=2")*20%+COUNTIF(C6:C40,"=1")*12%)/COUNTIF(C6:C40,"&gt;0")</f>
        <v>#DIV/0!</v>
      </c>
      <c r="D55" s="60" t="e">
        <f t="shared" si="23"/>
        <v>#DIV/0!</v>
      </c>
      <c r="E55" s="60" t="e">
        <f t="shared" si="23"/>
        <v>#DIV/0!</v>
      </c>
      <c r="F55" s="60" t="e">
        <f t="shared" si="23"/>
        <v>#DIV/0!</v>
      </c>
      <c r="G55" s="60" t="e">
        <f t="shared" si="23"/>
        <v>#DIV/0!</v>
      </c>
      <c r="H55" s="60" t="e">
        <f t="shared" si="23"/>
        <v>#DIV/0!</v>
      </c>
      <c r="I55" s="60" t="e">
        <f t="shared" si="23"/>
        <v>#DIV/0!</v>
      </c>
      <c r="J55" s="60" t="e">
        <f t="shared" si="23"/>
        <v>#DIV/0!</v>
      </c>
      <c r="K55" s="60" t="e">
        <f t="shared" si="23"/>
        <v>#DIV/0!</v>
      </c>
      <c r="L55" s="60" t="e">
        <f t="shared" si="23"/>
        <v>#DIV/0!</v>
      </c>
      <c r="M55" s="60" t="e">
        <f t="shared" si="23"/>
        <v>#DIV/0!</v>
      </c>
      <c r="N55" s="60" t="e">
        <f t="shared" si="23"/>
        <v>#DIV/0!</v>
      </c>
      <c r="O55" s="60" t="e">
        <f t="shared" si="23"/>
        <v>#DIV/0!</v>
      </c>
      <c r="P55" s="60" t="e">
        <f t="shared" si="23"/>
        <v>#DIV/0!</v>
      </c>
      <c r="Q55" s="60" t="e">
        <f t="shared" si="23"/>
        <v>#DIV/0!</v>
      </c>
      <c r="R55" s="60" t="e">
        <f t="shared" si="23"/>
        <v>#DIV/0!</v>
      </c>
      <c r="S55" s="60" t="e">
        <f t="shared" si="23"/>
        <v>#DIV/0!</v>
      </c>
      <c r="T55" s="60" t="e">
        <f t="shared" si="23"/>
        <v>#DIV/0!</v>
      </c>
      <c r="U55" s="60" t="e">
        <f t="shared" si="23"/>
        <v>#DIV/0!</v>
      </c>
      <c r="V55" s="62" t="e">
        <f t="shared" si="23"/>
        <v>#DIV/0!</v>
      </c>
      <c r="W55" s="43"/>
      <c r="X55" s="43"/>
      <c r="Y55" s="43"/>
      <c r="Z55" s="43"/>
      <c r="AA55" s="43"/>
      <c r="AB55" s="43"/>
      <c r="AC55" s="43"/>
      <c r="AD55" s="43"/>
    </row>
  </sheetData>
  <mergeCells count="4">
    <mergeCell ref="A4:AA4"/>
    <mergeCell ref="A3:AA3"/>
    <mergeCell ref="A2:AA2"/>
    <mergeCell ref="A1:AA1"/>
  </mergeCells>
  <phoneticPr fontId="7" type="noConversion"/>
  <printOptions horizontalCentered="1"/>
  <pageMargins left="0.15748031496062992" right="0.15748031496062992" top="0.39370078740157483" bottom="0.39370078740157483" header="0" footer="0"/>
  <pageSetup paperSize="9" scale="72" orientation="landscape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Ведомость I</vt:lpstr>
      <vt:lpstr>Оборот I</vt:lpstr>
      <vt:lpstr>Ведомость II</vt:lpstr>
      <vt:lpstr>Оборот II</vt:lpstr>
      <vt:lpstr>Ведомость III</vt:lpstr>
      <vt:lpstr>Оборот III</vt:lpstr>
      <vt:lpstr>Ведомость IV</vt:lpstr>
      <vt:lpstr>Оборот IV</vt:lpstr>
      <vt:lpstr>Ведомость годовая</vt:lpstr>
      <vt:lpstr>Оборот годовой</vt:lpstr>
      <vt:lpstr>'Оборот IV'!Область_печати</vt:lpstr>
    </vt:vector>
  </TitlesOfParts>
  <Company>Elcom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2014-05-29T11:59:20Z</cp:lastPrinted>
  <dcterms:created xsi:type="dcterms:W3CDTF">2000-05-25T08:20:34Z</dcterms:created>
  <dcterms:modified xsi:type="dcterms:W3CDTF">2019-11-06T11:59:21Z</dcterms:modified>
</cp:coreProperties>
</file>